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clm.es\SANI\SC\MAYORES\PROGRAMAS DE ATENCIÓN A MAYORES\1. GESTIÓN TÉCNICO JURÍDICA\ORDEN EE.LL\2025\5.2 formularios justificaciones 2025\LINEA 1\"/>
    </mc:Choice>
  </mc:AlternateContent>
  <xr:revisionPtr revIDLastSave="0" documentId="13_ncr:1_{CDE334F8-63AB-4AF6-B4B5-989CFA6B6700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ESIDENCI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2" i="2" l="1"/>
  <c r="Y82" i="2"/>
  <c r="AB82" i="2"/>
  <c r="AL55" i="2"/>
  <c r="AK55" i="2"/>
  <c r="AK53" i="2"/>
  <c r="AK54" i="2"/>
  <c r="AI55" i="2"/>
  <c r="Y55" i="2"/>
  <c r="AB55" i="2"/>
  <c r="AL34" i="2"/>
  <c r="AK34" i="2"/>
  <c r="AI34" i="2"/>
  <c r="AB34" i="2"/>
  <c r="AL29" i="2"/>
  <c r="AK29" i="2"/>
  <c r="AJ29" i="2"/>
  <c r="AI29" i="2"/>
  <c r="AB29" i="2"/>
  <c r="AA29" i="2"/>
  <c r="Z29" i="2"/>
  <c r="Y29" i="2"/>
  <c r="AK82" i="2" l="1"/>
  <c r="AB81" i="2"/>
  <c r="AA82" i="2"/>
  <c r="Z82" i="2"/>
  <c r="AA81" i="2"/>
  <c r="Z81" i="2"/>
  <c r="Y81" i="2"/>
  <c r="AA55" i="2"/>
  <c r="Z55" i="2"/>
  <c r="AA34" i="2"/>
  <c r="Z34" i="2"/>
  <c r="Y34" i="2"/>
  <c r="AJ34" i="2"/>
  <c r="AJ81" i="2" l="1"/>
  <c r="AK81" i="2"/>
  <c r="AL81" i="2"/>
  <c r="AI81" i="2"/>
  <c r="AD80" i="2"/>
  <c r="AE80" i="2" s="1"/>
  <c r="AB80" i="2"/>
  <c r="AL80" i="2" s="1"/>
  <c r="AD79" i="2"/>
  <c r="AE79" i="2" s="1"/>
  <c r="AB79" i="2"/>
  <c r="AL79" i="2" s="1"/>
  <c r="AD78" i="2"/>
  <c r="AE78" i="2" s="1"/>
  <c r="AB78" i="2"/>
  <c r="AL78" i="2" s="1"/>
  <c r="AL77" i="2"/>
  <c r="AD77" i="2"/>
  <c r="AE77" i="2" s="1"/>
  <c r="AB77" i="2"/>
  <c r="AD76" i="2"/>
  <c r="AE76" i="2" s="1"/>
  <c r="AB76" i="2"/>
  <c r="AL76" i="2" s="1"/>
  <c r="AF78" i="2" l="1"/>
  <c r="AI78" i="2" s="1"/>
  <c r="AG78" i="2"/>
  <c r="AG79" i="2"/>
  <c r="AF79" i="2"/>
  <c r="AI79" i="2" s="1"/>
  <c r="AK79" i="2" s="1"/>
  <c r="AG80" i="2"/>
  <c r="AF80" i="2"/>
  <c r="AI80" i="2" s="1"/>
  <c r="AK80" i="2" s="1"/>
  <c r="AG76" i="2"/>
  <c r="AF76" i="2"/>
  <c r="AI76" i="2" s="1"/>
  <c r="AK76" i="2" s="1"/>
  <c r="AG77" i="2"/>
  <c r="AF77" i="2"/>
  <c r="AI77" i="2" s="1"/>
  <c r="AK78" i="2" l="1"/>
  <c r="AJ78" i="2" s="1"/>
  <c r="AK77" i="2"/>
  <c r="AJ77" i="2"/>
  <c r="AJ76" i="2"/>
  <c r="AJ80" i="2"/>
  <c r="AJ79" i="2"/>
  <c r="AB26" i="2"/>
  <c r="AD57" i="2"/>
  <c r="AE57" i="2" s="1"/>
  <c r="AD58" i="2"/>
  <c r="AD59" i="2"/>
  <c r="AD60" i="2"/>
  <c r="AE60" i="2" s="1"/>
  <c r="AD61" i="2"/>
  <c r="AD62" i="2"/>
  <c r="AD63" i="2"/>
  <c r="AD64" i="2"/>
  <c r="AD65" i="2"/>
  <c r="AD66" i="2"/>
  <c r="AD67" i="2"/>
  <c r="AD68" i="2"/>
  <c r="AD69" i="2"/>
  <c r="AD70" i="2"/>
  <c r="AD71" i="2"/>
  <c r="AD72" i="2"/>
  <c r="AE72" i="2" s="1"/>
  <c r="AG72" i="2" s="1"/>
  <c r="AD73" i="2"/>
  <c r="AE73" i="2" s="1"/>
  <c r="AD74" i="2"/>
  <c r="AE74" i="2" s="1"/>
  <c r="AF74" i="2" s="1"/>
  <c r="AD75" i="2"/>
  <c r="AE75" i="2" s="1"/>
  <c r="AD56" i="2"/>
  <c r="AE56" i="2" s="1"/>
  <c r="AD36" i="2"/>
  <c r="AD37" i="2"/>
  <c r="AD38" i="2"/>
  <c r="AD39" i="2"/>
  <c r="AD40" i="2"/>
  <c r="AD41" i="2"/>
  <c r="AD42" i="2"/>
  <c r="AD43" i="2"/>
  <c r="AD44" i="2"/>
  <c r="AD45" i="2"/>
  <c r="AE45" i="2" s="1"/>
  <c r="AF45" i="2" s="1"/>
  <c r="AD46" i="2"/>
  <c r="AE46" i="2" s="1"/>
  <c r="AG46" i="2" s="1"/>
  <c r="AD47" i="2"/>
  <c r="AE47" i="2" s="1"/>
  <c r="AG47" i="2" s="1"/>
  <c r="AD48" i="2"/>
  <c r="AE48" i="2" s="1"/>
  <c r="AF48" i="2" s="1"/>
  <c r="AI48" i="2" s="1"/>
  <c r="AD49" i="2"/>
  <c r="AD50" i="2"/>
  <c r="AE50" i="2" s="1"/>
  <c r="AG50" i="2" s="1"/>
  <c r="AD51" i="2"/>
  <c r="AD52" i="2"/>
  <c r="AD53" i="2"/>
  <c r="AE53" i="2" s="1"/>
  <c r="AG53" i="2" s="1"/>
  <c r="AD54" i="2"/>
  <c r="AE54" i="2" s="1"/>
  <c r="AG54" i="2" s="1"/>
  <c r="AD35" i="2"/>
  <c r="AD31" i="2"/>
  <c r="AD32" i="2"/>
  <c r="AD33" i="2"/>
  <c r="AD30" i="2"/>
  <c r="AD26" i="2"/>
  <c r="AD27" i="2"/>
  <c r="AD28" i="2"/>
  <c r="AD25" i="2"/>
  <c r="AE58" i="2"/>
  <c r="AE59" i="2"/>
  <c r="AE61" i="2"/>
  <c r="AE62" i="2"/>
  <c r="AE63" i="2"/>
  <c r="AE64" i="2"/>
  <c r="AE65" i="2"/>
  <c r="AE66" i="2"/>
  <c r="AE67" i="2"/>
  <c r="AG67" i="2" s="1"/>
  <c r="AE68" i="2"/>
  <c r="AF68" i="2" s="1"/>
  <c r="AE69" i="2"/>
  <c r="AG69" i="2" s="1"/>
  <c r="AE70" i="2"/>
  <c r="AG70" i="2" s="1"/>
  <c r="AE71" i="2"/>
  <c r="AG71" i="2" s="1"/>
  <c r="AB75" i="2"/>
  <c r="AL75" i="2" s="1"/>
  <c r="AB74" i="2"/>
  <c r="AL74" i="2" s="1"/>
  <c r="AB73" i="2"/>
  <c r="AL73" i="2" s="1"/>
  <c r="AB72" i="2"/>
  <c r="AL72" i="2" s="1"/>
  <c r="AB71" i="2"/>
  <c r="AL71" i="2" s="1"/>
  <c r="AB70" i="2"/>
  <c r="AL70" i="2" s="1"/>
  <c r="AB69" i="2"/>
  <c r="AL69" i="2" s="1"/>
  <c r="AB68" i="2"/>
  <c r="AL68" i="2" s="1"/>
  <c r="AB67" i="2"/>
  <c r="AL67" i="2" s="1"/>
  <c r="AB66" i="2"/>
  <c r="AL66" i="2" s="1"/>
  <c r="AB54" i="2"/>
  <c r="AL54" i="2" s="1"/>
  <c r="AB53" i="2"/>
  <c r="AL53" i="2" s="1"/>
  <c r="AE52" i="2"/>
  <c r="AG52" i="2" s="1"/>
  <c r="AB52" i="2"/>
  <c r="AE51" i="2"/>
  <c r="AF51" i="2" s="1"/>
  <c r="AB51" i="2"/>
  <c r="AL51" i="2" s="1"/>
  <c r="AB50" i="2"/>
  <c r="AL50" i="2" s="1"/>
  <c r="AE49" i="2"/>
  <c r="AF49" i="2" s="1"/>
  <c r="AB49" i="2"/>
  <c r="AL49" i="2" s="1"/>
  <c r="AB48" i="2"/>
  <c r="AL48" i="2" s="1"/>
  <c r="AB47" i="2"/>
  <c r="AL47" i="2" s="1"/>
  <c r="AB46" i="2"/>
  <c r="AL46" i="2" s="1"/>
  <c r="AB45" i="2"/>
  <c r="AF75" i="2" l="1"/>
  <c r="AI75" i="2" s="1"/>
  <c r="AK75" i="2" s="1"/>
  <c r="AJ75" i="2" s="1"/>
  <c r="AG75" i="2"/>
  <c r="AG73" i="2"/>
  <c r="AF73" i="2"/>
  <c r="AI73" i="2" s="1"/>
  <c r="AK73" i="2" s="1"/>
  <c r="AJ73" i="2" s="1"/>
  <c r="AI51" i="2"/>
  <c r="AK51" i="2" s="1"/>
  <c r="AJ51" i="2" s="1"/>
  <c r="AF71" i="2"/>
  <c r="AI71" i="2" s="1"/>
  <c r="AF69" i="2"/>
  <c r="AI69" i="2" s="1"/>
  <c r="AK69" i="2" s="1"/>
  <c r="AJ69" i="2" s="1"/>
  <c r="AF70" i="2"/>
  <c r="AI49" i="2"/>
  <c r="AK49" i="2" s="1"/>
  <c r="AI70" i="2"/>
  <c r="AK70" i="2" s="1"/>
  <c r="AJ70" i="2" s="1"/>
  <c r="AF46" i="2"/>
  <c r="AI46" i="2" s="1"/>
  <c r="AK46" i="2" s="1"/>
  <c r="AJ46" i="2" s="1"/>
  <c r="AF67" i="2"/>
  <c r="AI67" i="2" s="1"/>
  <c r="AK67" i="2" s="1"/>
  <c r="AJ67" i="2" s="1"/>
  <c r="AI74" i="2"/>
  <c r="AK74" i="2" s="1"/>
  <c r="AJ74" i="2" s="1"/>
  <c r="AG68" i="2"/>
  <c r="AG74" i="2"/>
  <c r="AF72" i="2"/>
  <c r="AI72" i="2" s="1"/>
  <c r="AI68" i="2"/>
  <c r="AK68" i="2" s="1"/>
  <c r="AJ68" i="2" s="1"/>
  <c r="AF66" i="2"/>
  <c r="AI66" i="2" s="1"/>
  <c r="AG66" i="2"/>
  <c r="AK71" i="2"/>
  <c r="AJ71" i="2" s="1"/>
  <c r="AG49" i="2"/>
  <c r="AG45" i="2"/>
  <c r="AI45" i="2" s="1"/>
  <c r="AF54" i="2"/>
  <c r="AI54" i="2" s="1"/>
  <c r="AF52" i="2"/>
  <c r="AI52" i="2" s="1"/>
  <c r="AG48" i="2"/>
  <c r="AG51" i="2"/>
  <c r="AL52" i="2"/>
  <c r="AL45" i="2"/>
  <c r="AF47" i="2"/>
  <c r="AI47" i="2" s="1"/>
  <c r="AK48" i="2"/>
  <c r="AJ48" i="2" s="1"/>
  <c r="AF50" i="2"/>
  <c r="AI50" i="2" s="1"/>
  <c r="AF53" i="2"/>
  <c r="AI53" i="2" s="1"/>
  <c r="AJ49" i="2" l="1"/>
  <c r="AK72" i="2"/>
  <c r="AJ72" i="2" s="1"/>
  <c r="AK66" i="2"/>
  <c r="AJ66" i="2" s="1"/>
  <c r="AK45" i="2"/>
  <c r="AJ45" i="2" s="1"/>
  <c r="AK47" i="2"/>
  <c r="AJ47" i="2" s="1"/>
  <c r="AJ53" i="2"/>
  <c r="AJ54" i="2"/>
  <c r="AJ55" i="2" s="1"/>
  <c r="AK50" i="2"/>
  <c r="AJ50" i="2" s="1"/>
  <c r="AK52" i="2"/>
  <c r="AJ52" i="2" s="1"/>
  <c r="AG60" i="2"/>
  <c r="AG61" i="2"/>
  <c r="AG62" i="2"/>
  <c r="AG63" i="2"/>
  <c r="AG64" i="2"/>
  <c r="AG65" i="2"/>
  <c r="AE37" i="2"/>
  <c r="AF37" i="2" s="1"/>
  <c r="AE38" i="2"/>
  <c r="AG38" i="2" s="1"/>
  <c r="AE39" i="2"/>
  <c r="AF39" i="2" s="1"/>
  <c r="AE40" i="2"/>
  <c r="AF40" i="2" s="1"/>
  <c r="AE41" i="2"/>
  <c r="AF41" i="2" s="1"/>
  <c r="AI41" i="2" s="1"/>
  <c r="AE42" i="2"/>
  <c r="AF42" i="2" s="1"/>
  <c r="AE43" i="2"/>
  <c r="AG43" i="2" s="1"/>
  <c r="AE44" i="2"/>
  <c r="AG44" i="2" s="1"/>
  <c r="AB40" i="2"/>
  <c r="AL40" i="2" s="1"/>
  <c r="AB41" i="2"/>
  <c r="AL41" i="2" s="1"/>
  <c r="AB42" i="2"/>
  <c r="AL42" i="2" s="1"/>
  <c r="AB43" i="2"/>
  <c r="AL43" i="2" s="1"/>
  <c r="AB44" i="2"/>
  <c r="AL44" i="2" s="1"/>
  <c r="AE31" i="2"/>
  <c r="AF31" i="2" s="1"/>
  <c r="AE32" i="2"/>
  <c r="AF32" i="2" s="1"/>
  <c r="AE33" i="2"/>
  <c r="AF33" i="2" s="1"/>
  <c r="AE26" i="2"/>
  <c r="AE27" i="2"/>
  <c r="AF27" i="2" s="1"/>
  <c r="AE28" i="2"/>
  <c r="AF28" i="2" s="1"/>
  <c r="AB33" i="2"/>
  <c r="AL33" i="2" s="1"/>
  <c r="AL26" i="2"/>
  <c r="AB27" i="2"/>
  <c r="AL27" i="2" s="1"/>
  <c r="AB28" i="2"/>
  <c r="AL28" i="2" s="1"/>
  <c r="AF60" i="2"/>
  <c r="AF61" i="2"/>
  <c r="AF62" i="2"/>
  <c r="AF63" i="2"/>
  <c r="AI63" i="2" s="1"/>
  <c r="AF64" i="2"/>
  <c r="AF65" i="2"/>
  <c r="AB57" i="2"/>
  <c r="AB58" i="2"/>
  <c r="AB59" i="2"/>
  <c r="AL59" i="2" s="1"/>
  <c r="AB60" i="2"/>
  <c r="AB61" i="2"/>
  <c r="AL61" i="2" s="1"/>
  <c r="AB62" i="2"/>
  <c r="AL62" i="2" s="1"/>
  <c r="AB63" i="2"/>
  <c r="AL63" i="2" s="1"/>
  <c r="AB64" i="2"/>
  <c r="AL64" i="2" s="1"/>
  <c r="AB65" i="2"/>
  <c r="AL65" i="2" s="1"/>
  <c r="AB36" i="2"/>
  <c r="AB37" i="2"/>
  <c r="AB38" i="2"/>
  <c r="AL38" i="2" s="1"/>
  <c r="AB39" i="2"/>
  <c r="AL39" i="2" s="1"/>
  <c r="AB31" i="2"/>
  <c r="AB32" i="2"/>
  <c r="AL32" i="2" s="1"/>
  <c r="AG28" i="2" l="1"/>
  <c r="AG26" i="2"/>
  <c r="AF26" i="2"/>
  <c r="AI26" i="2" s="1"/>
  <c r="AK26" i="2" s="1"/>
  <c r="AI40" i="2"/>
  <c r="AK40" i="2" s="1"/>
  <c r="AJ40" i="2" s="1"/>
  <c r="AI64" i="2"/>
  <c r="AK64" i="2" s="1"/>
  <c r="AJ64" i="2" s="1"/>
  <c r="AI60" i="2"/>
  <c r="AG27" i="2"/>
  <c r="AI28" i="2"/>
  <c r="AK28" i="2" s="1"/>
  <c r="AJ28" i="2" s="1"/>
  <c r="AG33" i="2"/>
  <c r="AK63" i="2"/>
  <c r="AJ63" i="2" s="1"/>
  <c r="AI65" i="2"/>
  <c r="AK65" i="2" s="1"/>
  <c r="AJ65" i="2" s="1"/>
  <c r="AI42" i="2"/>
  <c r="AK42" i="2" s="1"/>
  <c r="AJ42" i="2" s="1"/>
  <c r="AI31" i="2"/>
  <c r="AF43" i="2"/>
  <c r="AI43" i="2" s="1"/>
  <c r="AK43" i="2" s="1"/>
  <c r="AJ43" i="2" s="1"/>
  <c r="AK41" i="2"/>
  <c r="AJ41" i="2" s="1"/>
  <c r="AI61" i="2"/>
  <c r="AK61" i="2" s="1"/>
  <c r="AJ61" i="2" s="1"/>
  <c r="AI39" i="2"/>
  <c r="AK39" i="2" s="1"/>
  <c r="AJ39" i="2" s="1"/>
  <c r="AL60" i="2"/>
  <c r="AK60" i="2" s="1"/>
  <c r="AJ60" i="2" s="1"/>
  <c r="AI62" i="2"/>
  <c r="AK62" i="2" s="1"/>
  <c r="AJ62" i="2" s="1"/>
  <c r="AG41" i="2"/>
  <c r="AG32" i="2"/>
  <c r="AF38" i="2"/>
  <c r="AI38" i="2" s="1"/>
  <c r="AK38" i="2" s="1"/>
  <c r="AJ38" i="2" s="1"/>
  <c r="AF44" i="2"/>
  <c r="AI44" i="2" s="1"/>
  <c r="AK44" i="2" s="1"/>
  <c r="AJ44" i="2" s="1"/>
  <c r="AG39" i="2"/>
  <c r="AG31" i="2"/>
  <c r="AG42" i="2"/>
  <c r="AG40" i="2"/>
  <c r="AI33" i="2"/>
  <c r="AK33" i="2" s="1"/>
  <c r="AJ33" i="2" s="1"/>
  <c r="AI32" i="2"/>
  <c r="AK32" i="2" s="1"/>
  <c r="AJ32" i="2" s="1"/>
  <c r="AL31" i="2"/>
  <c r="AI27" i="2"/>
  <c r="AK27" i="2" l="1"/>
  <c r="AK31" i="2"/>
  <c r="AJ31" i="2" s="1"/>
  <c r="AJ26" i="2"/>
  <c r="AJ27" i="2" l="1"/>
  <c r="AB25" i="2"/>
  <c r="AL25" i="2" l="1"/>
  <c r="AE35" i="2" l="1"/>
  <c r="AF59" i="2"/>
  <c r="AI59" i="2" s="1"/>
  <c r="AK59" i="2" s="1"/>
  <c r="AJ59" i="2" s="1"/>
  <c r="AF58" i="2"/>
  <c r="AL58" i="2"/>
  <c r="AB56" i="2"/>
  <c r="AB35" i="2"/>
  <c r="AE30" i="2"/>
  <c r="AB30" i="2"/>
  <c r="AE25" i="2"/>
  <c r="AF25" i="2" s="1"/>
  <c r="G13" i="2"/>
  <c r="G12" i="2"/>
  <c r="G11" i="2"/>
  <c r="G10" i="2"/>
  <c r="AL35" i="2" l="1"/>
  <c r="AL56" i="2"/>
  <c r="AL30" i="2"/>
  <c r="AG30" i="2"/>
  <c r="AF30" i="2"/>
  <c r="AI30" i="2" s="1"/>
  <c r="AL57" i="2"/>
  <c r="AL36" i="2"/>
  <c r="AL37" i="2"/>
  <c r="AE36" i="2"/>
  <c r="AF36" i="2" s="1"/>
  <c r="AG25" i="2"/>
  <c r="AG35" i="2"/>
  <c r="AF35" i="2"/>
  <c r="AG59" i="2"/>
  <c r="AG58" i="2"/>
  <c r="AG57" i="2" l="1"/>
  <c r="AF57" i="2"/>
  <c r="AI57" i="2" s="1"/>
  <c r="AK57" i="2" s="1"/>
  <c r="AJ57" i="2" s="1"/>
  <c r="AG36" i="2"/>
  <c r="AI36" i="2" s="1"/>
  <c r="AI35" i="2"/>
  <c r="AK30" i="2"/>
  <c r="AG56" i="2"/>
  <c r="AF56" i="2"/>
  <c r="AI56" i="2" s="1"/>
  <c r="AG37" i="2"/>
  <c r="AI58" i="2"/>
  <c r="AK58" i="2" s="1"/>
  <c r="AJ58" i="2" s="1"/>
  <c r="AI25" i="2"/>
  <c r="AK56" i="2" l="1"/>
  <c r="AK35" i="2"/>
  <c r="AJ30" i="2"/>
  <c r="AK25" i="2"/>
  <c r="AI37" i="2"/>
  <c r="AK37" i="2" s="1"/>
  <c r="AK36" i="2"/>
  <c r="AJ36" i="2" s="1"/>
  <c r="AJ56" i="2" l="1"/>
  <c r="AJ35" i="2"/>
  <c r="AJ25" i="2"/>
  <c r="AJ37" i="2"/>
</calcChain>
</file>

<file path=xl/sharedStrings.xml><?xml version="1.0" encoding="utf-8"?>
<sst xmlns="http://schemas.openxmlformats.org/spreadsheetml/2006/main" count="91" uniqueCount="74">
  <si>
    <t>LOCALIDAD:</t>
  </si>
  <si>
    <t>Nº de Plazas :</t>
  </si>
  <si>
    <t>Mínimo MTR</t>
  </si>
  <si>
    <t>Mínimo  individual</t>
  </si>
  <si>
    <t>IVA:</t>
  </si>
  <si>
    <t>%</t>
  </si>
  <si>
    <t>SIN IVA</t>
  </si>
  <si>
    <t>Sin grado</t>
  </si>
  <si>
    <t>Grado I</t>
  </si>
  <si>
    <t>Grado II</t>
  </si>
  <si>
    <t>Grados III</t>
  </si>
  <si>
    <t>AL/BJ</t>
  </si>
  <si>
    <t>NOMBRE Y APELLIDOS</t>
  </si>
  <si>
    <t>DNI</t>
  </si>
  <si>
    <t>GRADO</t>
  </si>
  <si>
    <t>ESTANCIAS</t>
  </si>
  <si>
    <t>COSTE ESTANCIAS SIN IVA</t>
  </si>
  <si>
    <t>INGRESOS MENS.</t>
  </si>
  <si>
    <t>PROPORC. PAGA EXTRA</t>
  </si>
  <si>
    <t>TOTAL INGRESOS</t>
  </si>
  <si>
    <t>BASE DE CALCULO</t>
  </si>
  <si>
    <t>TABLA</t>
  </si>
  <si>
    <t>% APORTACIÓN RESIDENTE</t>
  </si>
  <si>
    <t>APORTACIÓN MES RESIDENTE</t>
  </si>
  <si>
    <t>OBSERVACIONES</t>
  </si>
  <si>
    <t>MTR / 50%</t>
  </si>
  <si>
    <t>RELACIÓN / DNI 
UNID. FAM.</t>
  </si>
  <si>
    <t>ORD</t>
  </si>
  <si>
    <t>VAC</t>
  </si>
  <si>
    <t>HOSP</t>
  </si>
  <si>
    <t>Total 0</t>
  </si>
  <si>
    <t>Total 1</t>
  </si>
  <si>
    <t>Total 2</t>
  </si>
  <si>
    <t>Total 3</t>
  </si>
  <si>
    <t xml:space="preserve"> Sumas SIN IVA </t>
  </si>
  <si>
    <t>UNIDAD FAMILAR DE CONVIVENCIA</t>
  </si>
  <si>
    <t>APORTACION AYUNTAMIENTO EN SU CASO</t>
  </si>
  <si>
    <t>CALCULO DE CUANTIA EN CONCEPTO DE SUBVENCION</t>
  </si>
  <si>
    <t>MAXIMO SUBVENCIONADO 55%</t>
  </si>
  <si>
    <t>MTR</t>
  </si>
  <si>
    <t>JUNIO</t>
  </si>
  <si>
    <t>OBSERVACIONES PARA CUMPLIMENTAR EL ANEXO DE CERTIFICACION DE LOS USUARIOS EN LA RESIDENCIA:</t>
  </si>
  <si>
    <t>INDICAR SI EL USUARIO CAUSA ALTA O BAJA EN EL CENTRO</t>
  </si>
  <si>
    <t xml:space="preserve">DATOS DEL USUARIO/A  </t>
  </si>
  <si>
    <t>NOMBRE Y APELLIDOS/DNI</t>
  </si>
  <si>
    <t>UNIDAD FAMILIAR DE CONVIVENCIA</t>
  </si>
  <si>
    <t>Cuando el usuario/a tiene cónyuge y también se encuentra en el centro</t>
  </si>
  <si>
    <t>Cuando el usuario/a tiene cónyuge y NO se encuentra en el centro</t>
  </si>
  <si>
    <t>50 %</t>
  </si>
  <si>
    <t>RELACIÓN/DNI UNIDAD FAMILIAR</t>
  </si>
  <si>
    <t>LA COLUMNA DE GRADO NO HAY QUE MODIFICARLA. SOLO HAY QUE INCLUIR AL USUARIO EN LA LINEA QUE CORRESPONDA EN FUNCIÓN DEL GRADO QUE TENGA</t>
  </si>
  <si>
    <t>Indicar el número de días de estancias en residencia</t>
  </si>
  <si>
    <t>Indicar el número de días de vacaciones si procede</t>
  </si>
  <si>
    <t>Indicar el número de días de hospital si procede</t>
  </si>
  <si>
    <t>INDICAR EL DNI DEL CONYUGE  si procede</t>
  </si>
  <si>
    <t>COSTE ESTANCIA</t>
  </si>
  <si>
    <t>ESTAS CELDAS YA CONTIENEN UNA FORMULA PARA QUE AL INCLUIR LOS DIAS RESULTE EL COSTE DE LA ESTANCIA</t>
  </si>
  <si>
    <t>INGRESOS MENSUALES</t>
  </si>
  <si>
    <t>INDICAR LOS INGRESOS CON LOS QUE CUENTE EL USUARIO O LA UNIDAD FAMILIAR EN SU CASO</t>
  </si>
  <si>
    <t xml:space="preserve">PROPORC. PAGA EXTRA. </t>
  </si>
  <si>
    <t xml:space="preserve">ESTA CELDA YA ESTA FORMULADA PARA PRORRATEAR EL IMPORTE QUE SE INDIQUE EL LOS INGRESOS MENSUALES. </t>
  </si>
  <si>
    <t>Nota!! Nos podemos encontrar con este ejemplo que indico a continuación para una mayor comprensión:</t>
  </si>
  <si>
    <t>Pensión 1 : 874,40*14 pagas</t>
  </si>
  <si>
    <t>Pensión 2 : 250 *12 pagas correspondiente a una pensión del extranjero</t>
  </si>
  <si>
    <t>En la casilla de ingresos mensuales tendríamos que incluir las dos pensiones: 874,40 + 250</t>
  </si>
  <si>
    <t>En la casilla de ingresos proporc. Paga extra al tener solo una de las pensiones 14 pagas , el cálculo solo lo tenemos que hacer sobre ella, por lo que no nos valdría la fórmula que tenemos y tendriamos que incluir nosotros en la celda el siguiente calculo : 874,40/6 que sería igual a 145,73 €</t>
  </si>
  <si>
    <t>ESTAS CELDAS YA CONTIENEN UNA FORMULA PARA HACER EL CÁLCULO . NO HAY QUE HACER NADA.</t>
  </si>
  <si>
    <t>BASE DE CÁLCULO</t>
  </si>
  <si>
    <t>ESTAS CELDAS YA CONTIENEN UNA FORMULA PARA SABER LA TABLA QUE APLICAR . NO  HAY QUE HACER NADA</t>
  </si>
  <si>
    <t>% APORTAC. RESIDENTES</t>
  </si>
  <si>
    <t>HAY QUE INDICAR EL PORCENTAJE QUE CORRESPONDA EN FUNCIÓN DE LAS TABLAS I y II DE LAS QUE DISPONEN TENIENDO EN CUENTA LOS DIAS DE ESTANCIAS EN RESIDENCIA, HOSPITAL Y VACACIONES.</t>
  </si>
  <si>
    <t xml:space="preserve"> </t>
  </si>
  <si>
    <t>INDICAR MTR ó 50%</t>
  </si>
  <si>
    <t>RESIDENCIA: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</si>
</sst>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s_-;\-* #,##0\ _P_t_s_-;_-* &quot;-&quot;\ _P_t_s_-;_-@_-"/>
    <numFmt numFmtId="165" formatCode="#,##0.00\ _€"/>
  </numFmts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BE0E9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D60093"/>
      <name val="Calibri"/>
      <family val="2"/>
      <scheme val="minor"/>
    </font>
    <font>
      <sz val="12"/>
      <color rgb="FF800080"/>
      <name val="Calibri"/>
      <family val="2"/>
      <scheme val="minor"/>
    </font>
    <font>
      <b/>
      <sz val="12"/>
      <color rgb="FF80008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8" fillId="0" borderId="0"/>
  </cellStyleXfs>
  <cellXfs count="147">
    <xf numFmtId="0" fontId="0" fillId="0" borderId="0" xfId="0"/>
    <xf numFmtId="0" fontId="2" fillId="0" borderId="0" xfId="0" applyFont="1" applyAlignment="1">
      <alignment horizontal="right" vertical="top"/>
    </xf>
    <xf numFmtId="164" fontId="3" fillId="3" borderId="0" xfId="0" applyNumberFormat="1" applyFont="1" applyFill="1" applyAlignment="1" applyProtection="1">
      <alignment horizontal="right" vertical="center"/>
      <protection locked="0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/>
    <xf numFmtId="0" fontId="5" fillId="0" borderId="0" xfId="0" applyFont="1" applyAlignment="1">
      <alignment horizontal="left" vertical="top"/>
    </xf>
    <xf numFmtId="4" fontId="4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164" fontId="7" fillId="4" borderId="10" xfId="1" applyNumberFormat="1" applyFont="1" applyFill="1" applyBorder="1" applyAlignment="1">
      <alignment horizontal="right" vertical="center" wrapText="1"/>
    </xf>
    <xf numFmtId="1" fontId="9" fillId="4" borderId="11" xfId="1" applyNumberFormat="1" applyFont="1" applyFill="1" applyBorder="1" applyAlignment="1" applyProtection="1">
      <alignment vertical="center" wrapText="1"/>
      <protection locked="0"/>
    </xf>
    <xf numFmtId="164" fontId="9" fillId="4" borderId="12" xfId="1" applyNumberFormat="1" applyFont="1" applyFill="1" applyBorder="1" applyAlignment="1">
      <alignment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165" fontId="7" fillId="4" borderId="14" xfId="0" applyNumberFormat="1" applyFont="1" applyFill="1" applyBorder="1" applyAlignment="1">
      <alignment horizontal="center" vertical="center" wrapText="1"/>
    </xf>
    <xf numFmtId="1" fontId="7" fillId="4" borderId="7" xfId="1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6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" fontId="7" fillId="4" borderId="20" xfId="1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8" fillId="5" borderId="27" xfId="0" applyNumberFormat="1" applyFont="1" applyFill="1" applyBorder="1" applyAlignment="1">
      <alignment horizontal="center" vertical="center" wrapText="1"/>
    </xf>
    <xf numFmtId="49" fontId="4" fillId="5" borderId="26" xfId="0" applyNumberFormat="1" applyFont="1" applyFill="1" applyBorder="1" applyAlignment="1">
      <alignment horizontal="center" vertical="center" wrapText="1"/>
    </xf>
    <xf numFmtId="49" fontId="10" fillId="5" borderId="23" xfId="0" applyNumberFormat="1" applyFont="1" applyFill="1" applyBorder="1" applyAlignment="1">
      <alignment horizontal="center" vertical="center" wrapText="1"/>
    </xf>
    <xf numFmtId="49" fontId="10" fillId="5" borderId="24" xfId="0" applyNumberFormat="1" applyFont="1" applyFill="1" applyBorder="1" applyAlignment="1">
      <alignment horizontal="center" vertical="center" wrapText="1"/>
    </xf>
    <xf numFmtId="49" fontId="4" fillId="5" borderId="25" xfId="0" applyNumberFormat="1" applyFont="1" applyFill="1" applyBorder="1" applyAlignment="1">
      <alignment horizontal="center" vertical="center" wrapText="1"/>
    </xf>
    <xf numFmtId="4" fontId="4" fillId="5" borderId="26" xfId="0" applyNumberFormat="1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49" fontId="2" fillId="5" borderId="28" xfId="0" applyNumberFormat="1" applyFont="1" applyFill="1" applyBorder="1" applyAlignment="1">
      <alignment horizontal="center" vertical="center" wrapText="1"/>
    </xf>
    <xf numFmtId="49" fontId="8" fillId="5" borderId="29" xfId="0" applyNumberFormat="1" applyFont="1" applyFill="1" applyBorder="1" applyAlignment="1">
      <alignment horizontal="center" vertical="center" wrapText="1"/>
    </xf>
    <xf numFmtId="49" fontId="4" fillId="5" borderId="28" xfId="0" applyNumberFormat="1" applyFont="1" applyFill="1" applyBorder="1" applyAlignment="1">
      <alignment horizontal="center" vertical="center" wrapText="1"/>
    </xf>
    <xf numFmtId="49" fontId="11" fillId="5" borderId="22" xfId="0" applyNumberFormat="1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49" fontId="12" fillId="0" borderId="28" xfId="0" applyNumberFormat="1" applyFont="1" applyBorder="1" applyAlignment="1" applyProtection="1">
      <alignment vertical="center"/>
      <protection locked="0"/>
    </xf>
    <xf numFmtId="49" fontId="13" fillId="0" borderId="22" xfId="0" applyNumberFormat="1" applyFont="1" applyBorder="1" applyAlignment="1" applyProtection="1">
      <alignment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4" fillId="0" borderId="30" xfId="0" applyNumberFormat="1" applyFont="1" applyBorder="1" applyAlignment="1" applyProtection="1">
      <alignment horizontal="center" vertical="center"/>
      <protection locked="0"/>
    </xf>
    <xf numFmtId="1" fontId="15" fillId="0" borderId="30" xfId="0" applyNumberFormat="1" applyFont="1" applyBorder="1" applyAlignment="1" applyProtection="1">
      <alignment horizontal="center" vertical="center"/>
      <protection locked="0"/>
    </xf>
    <xf numFmtId="3" fontId="10" fillId="0" borderId="30" xfId="0" applyNumberFormat="1" applyFont="1" applyBorder="1" applyAlignment="1" applyProtection="1">
      <alignment vertical="center"/>
      <protection locked="0"/>
    </xf>
    <xf numFmtId="3" fontId="2" fillId="0" borderId="30" xfId="0" applyNumberFormat="1" applyFont="1" applyBorder="1" applyAlignment="1" applyProtection="1">
      <alignment vertical="center"/>
      <protection locked="0"/>
    </xf>
    <xf numFmtId="4" fontId="4" fillId="0" borderId="30" xfId="0" applyNumberFormat="1" applyFont="1" applyBorder="1" applyAlignment="1">
      <alignment horizontal="center" vertical="center" wrapText="1"/>
    </xf>
    <xf numFmtId="2" fontId="7" fillId="6" borderId="30" xfId="0" applyNumberFormat="1" applyFont="1" applyFill="1" applyBorder="1" applyAlignment="1" applyProtection="1">
      <alignment vertical="center"/>
      <protection locked="0"/>
    </xf>
    <xf numFmtId="4" fontId="2" fillId="0" borderId="30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4" fontId="2" fillId="0" borderId="30" xfId="0" applyNumberFormat="1" applyFont="1" applyBorder="1" applyAlignment="1">
      <alignment horizontal="center" vertical="center" wrapText="1"/>
    </xf>
    <xf numFmtId="49" fontId="15" fillId="7" borderId="23" xfId="0" applyNumberFormat="1" applyFont="1" applyFill="1" applyBorder="1" applyAlignment="1">
      <alignment horizontal="left" vertical="center"/>
    </xf>
    <xf numFmtId="49" fontId="15" fillId="7" borderId="24" xfId="0" applyNumberFormat="1" applyFont="1" applyFill="1" applyBorder="1" applyAlignment="1">
      <alignment horizontal="left" vertical="center"/>
    </xf>
    <xf numFmtId="3" fontId="10" fillId="7" borderId="30" xfId="0" applyNumberFormat="1" applyFont="1" applyFill="1" applyBorder="1" applyAlignment="1">
      <alignment horizontal="right" vertical="center"/>
    </xf>
    <xf numFmtId="3" fontId="4" fillId="7" borderId="30" xfId="0" applyNumberFormat="1" applyFont="1" applyFill="1" applyBorder="1" applyAlignment="1">
      <alignment horizontal="right" vertical="center"/>
    </xf>
    <xf numFmtId="4" fontId="4" fillId="7" borderId="30" xfId="0" applyNumberFormat="1" applyFont="1" applyFill="1" applyBorder="1" applyAlignment="1">
      <alignment horizontal="right" vertical="center"/>
    </xf>
    <xf numFmtId="2" fontId="4" fillId="7" borderId="30" xfId="0" applyNumberFormat="1" applyFont="1" applyFill="1" applyBorder="1" applyAlignment="1">
      <alignment vertical="center"/>
    </xf>
    <xf numFmtId="2" fontId="10" fillId="7" borderId="30" xfId="0" applyNumberFormat="1" applyFont="1" applyFill="1" applyBorder="1" applyAlignment="1">
      <alignment vertical="center"/>
    </xf>
    <xf numFmtId="4" fontId="10" fillId="7" borderId="30" xfId="0" applyNumberFormat="1" applyFont="1" applyFill="1" applyBorder="1" applyAlignment="1">
      <alignment vertical="center"/>
    </xf>
    <xf numFmtId="4" fontId="2" fillId="7" borderId="30" xfId="0" applyNumberFormat="1" applyFont="1" applyFill="1" applyBorder="1" applyAlignment="1">
      <alignment vertical="center"/>
    </xf>
    <xf numFmtId="49" fontId="12" fillId="0" borderId="23" xfId="0" applyNumberFormat="1" applyFont="1" applyBorder="1" applyAlignment="1" applyProtection="1">
      <alignment horizontal="left" vertical="center" wrapText="1"/>
      <protection locked="0"/>
    </xf>
    <xf numFmtId="1" fontId="15" fillId="0" borderId="30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vertical="center"/>
    </xf>
    <xf numFmtId="49" fontId="15" fillId="7" borderId="25" xfId="0" applyNumberFormat="1" applyFont="1" applyFill="1" applyBorder="1" applyAlignment="1">
      <alignment horizontal="left" vertical="center"/>
    </xf>
    <xf numFmtId="3" fontId="2" fillId="7" borderId="30" xfId="0" applyNumberFormat="1" applyFont="1" applyFill="1" applyBorder="1" applyAlignment="1">
      <alignment horizontal="right" vertical="center"/>
    </xf>
    <xf numFmtId="2" fontId="2" fillId="6" borderId="30" xfId="0" applyNumberFormat="1" applyFont="1" applyFill="1" applyBorder="1" applyAlignment="1">
      <alignment vertical="center"/>
    </xf>
    <xf numFmtId="4" fontId="2" fillId="7" borderId="30" xfId="0" applyNumberFormat="1" applyFont="1" applyFill="1" applyBorder="1" applyAlignment="1">
      <alignment horizontal="right" vertical="center"/>
    </xf>
    <xf numFmtId="2" fontId="2" fillId="7" borderId="30" xfId="0" applyNumberFormat="1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horizontal="left" vertical="center"/>
    </xf>
    <xf numFmtId="3" fontId="2" fillId="7" borderId="22" xfId="0" applyNumberFormat="1" applyFont="1" applyFill="1" applyBorder="1" applyAlignment="1">
      <alignment horizontal="right" vertical="center"/>
    </xf>
    <xf numFmtId="2" fontId="2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vertical="center"/>
    </xf>
    <xf numFmtId="4" fontId="2" fillId="7" borderId="22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right" vertical="center"/>
    </xf>
    <xf numFmtId="49" fontId="17" fillId="0" borderId="24" xfId="0" applyNumberFormat="1" applyFont="1" applyBorder="1" applyAlignment="1">
      <alignment horizontal="right" vertical="center"/>
    </xf>
    <xf numFmtId="49" fontId="17" fillId="0" borderId="25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 indent="2"/>
    </xf>
    <xf numFmtId="4" fontId="9" fillId="0" borderId="2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/>
    </xf>
    <xf numFmtId="0" fontId="4" fillId="0" borderId="32" xfId="0" applyFont="1" applyBorder="1"/>
    <xf numFmtId="0" fontId="4" fillId="0" borderId="33" xfId="0" applyFont="1" applyBorder="1"/>
    <xf numFmtId="0" fontId="17" fillId="0" borderId="23" xfId="0" applyFont="1" applyBorder="1" applyAlignment="1">
      <alignment horizontal="right" vertical="center"/>
    </xf>
    <xf numFmtId="0" fontId="17" fillId="0" borderId="24" xfId="0" applyFont="1" applyBorder="1" applyAlignment="1">
      <alignment horizontal="right" vertical="center"/>
    </xf>
    <xf numFmtId="0" fontId="17" fillId="0" borderId="25" xfId="0" applyFont="1" applyBorder="1" applyAlignment="1">
      <alignment horizontal="right" vertical="center"/>
    </xf>
    <xf numFmtId="165" fontId="9" fillId="0" borderId="22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0" fontId="2" fillId="5" borderId="34" xfId="0" applyFont="1" applyFill="1" applyBorder="1" applyAlignment="1">
      <alignment horizontal="center" vertical="center" wrapText="1"/>
    </xf>
    <xf numFmtId="49" fontId="12" fillId="0" borderId="29" xfId="0" applyNumberFormat="1" applyFont="1" applyBorder="1" applyAlignment="1" applyProtection="1">
      <alignment vertical="center"/>
      <protection locked="0"/>
    </xf>
    <xf numFmtId="0" fontId="19" fillId="0" borderId="0" xfId="0" applyFont="1"/>
    <xf numFmtId="0" fontId="2" fillId="8" borderId="0" xfId="0" applyFont="1" applyFill="1"/>
    <xf numFmtId="0" fontId="20" fillId="0" borderId="0" xfId="0" applyFont="1"/>
    <xf numFmtId="2" fontId="4" fillId="6" borderId="30" xfId="0" applyNumberFormat="1" applyFont="1" applyFill="1" applyBorder="1" applyAlignment="1">
      <alignment vertical="center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3" fontId="16" fillId="0" borderId="30" xfId="0" applyNumberFormat="1" applyFont="1" applyBorder="1" applyAlignment="1" applyProtection="1">
      <alignment horizontal="right" vertical="center"/>
      <protection locked="0"/>
    </xf>
    <xf numFmtId="4" fontId="16" fillId="0" borderId="30" xfId="0" applyNumberFormat="1" applyFont="1" applyBorder="1" applyAlignment="1" applyProtection="1">
      <alignment vertical="center"/>
      <protection locked="0"/>
    </xf>
    <xf numFmtId="4" fontId="11" fillId="0" borderId="30" xfId="0" applyNumberFormat="1" applyFont="1" applyBorder="1" applyAlignment="1" applyProtection="1">
      <alignment vertical="center"/>
      <protection locked="0"/>
    </xf>
    <xf numFmtId="3" fontId="11" fillId="0" borderId="30" xfId="0" applyNumberFormat="1" applyFont="1" applyBorder="1" applyAlignment="1" applyProtection="1">
      <alignment horizontal="right" vertical="center"/>
      <protection locked="0"/>
    </xf>
    <xf numFmtId="3" fontId="11" fillId="0" borderId="30" xfId="0" applyNumberFormat="1" applyFont="1" applyBorder="1" applyAlignment="1" applyProtection="1">
      <alignment vertical="center"/>
      <protection locked="0"/>
    </xf>
    <xf numFmtId="49" fontId="12" fillId="0" borderId="31" xfId="0" applyNumberFormat="1" applyFont="1" applyBorder="1" applyAlignment="1" applyProtection="1">
      <alignment vertical="center"/>
      <protection locked="0"/>
    </xf>
    <xf numFmtId="4" fontId="6" fillId="6" borderId="30" xfId="0" applyNumberFormat="1" applyFont="1" applyFill="1" applyBorder="1" applyAlignment="1" applyProtection="1">
      <alignment vertical="center"/>
      <protection locked="0"/>
    </xf>
    <xf numFmtId="0" fontId="6" fillId="8" borderId="35" xfId="0" applyFont="1" applyFill="1" applyBorder="1"/>
    <xf numFmtId="0" fontId="2" fillId="8" borderId="35" xfId="0" applyFont="1" applyFill="1" applyBorder="1"/>
    <xf numFmtId="0" fontId="6" fillId="8" borderId="36" xfId="0" applyFont="1" applyFill="1" applyBorder="1"/>
    <xf numFmtId="0" fontId="2" fillId="8" borderId="36" xfId="0" applyFont="1" applyFill="1" applyBorder="1"/>
    <xf numFmtId="0" fontId="6" fillId="8" borderId="0" xfId="0" applyFont="1" applyFill="1" applyBorder="1"/>
    <xf numFmtId="0" fontId="2" fillId="8" borderId="0" xfId="0" applyFont="1" applyFill="1" applyBorder="1"/>
    <xf numFmtId="0" fontId="6" fillId="8" borderId="11" xfId="0" applyFont="1" applyFill="1" applyBorder="1"/>
    <xf numFmtId="0" fontId="2" fillId="8" borderId="11" xfId="0" applyFont="1" applyFill="1" applyBorder="1"/>
    <xf numFmtId="49" fontId="6" fillId="8" borderId="0" xfId="0" applyNumberFormat="1" applyFont="1" applyFill="1" applyBorder="1"/>
    <xf numFmtId="0" fontId="2" fillId="0" borderId="25" xfId="0" applyFont="1" applyBorder="1"/>
    <xf numFmtId="0" fontId="2" fillId="0" borderId="0" xfId="0" applyFont="1" applyAlignment="1" applyProtection="1">
      <alignment horizontal="right" vertical="center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0" fontId="2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7" fillId="4" borderId="7" xfId="1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7" fillId="4" borderId="1" xfId="1" applyNumberFormat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wrapText="1"/>
    </xf>
    <xf numFmtId="164" fontId="7" fillId="4" borderId="3" xfId="1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23" xfId="0" applyNumberFormat="1" applyFont="1" applyFill="1" applyBorder="1" applyAlignment="1">
      <alignment horizontal="center" vertical="center" wrapText="1"/>
    </xf>
    <xf numFmtId="49" fontId="10" fillId="5" borderId="25" xfId="0" applyNumberFormat="1" applyFont="1" applyFill="1" applyBorder="1" applyAlignment="1">
      <alignment horizontal="center" vertical="center" wrapText="1"/>
    </xf>
    <xf numFmtId="164" fontId="7" fillId="4" borderId="18" xfId="1" applyNumberFormat="1" applyFont="1" applyFill="1" applyBorder="1" applyAlignment="1">
      <alignment horizontal="center" vertical="center" wrapText="1"/>
    </xf>
    <xf numFmtId="164" fontId="7" fillId="4" borderId="19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wrapText="1"/>
    </xf>
  </cellXfs>
  <cellStyles count="3">
    <cellStyle name="Énfasis1" xfId="1" builtinId="29"/>
    <cellStyle name="Normal" xfId="0" builtinId="0"/>
    <cellStyle name="Normal 2" xfId="2" xr:uid="{9D596C88-B435-448F-8076-F576A9C62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F4F2-7DF0-41A5-91CB-0C53083436ED}">
  <sheetPr>
    <pageSetUpPr fitToPage="1"/>
  </sheetPr>
  <dimension ref="B1:AM125"/>
  <sheetViews>
    <sheetView tabSelected="1" topLeftCell="O10" zoomScale="70" zoomScaleNormal="70" workbookViewId="0">
      <selection activeCell="R65" sqref="R65"/>
    </sheetView>
  </sheetViews>
  <sheetFormatPr baseColWidth="10" defaultColWidth="20.140625" defaultRowHeight="15.75" x14ac:dyDescent="0.25"/>
  <cols>
    <col min="1" max="1" width="7.28515625" style="5" customWidth="1"/>
    <col min="2" max="2" width="39.28515625" style="5" customWidth="1"/>
    <col min="3" max="3" width="15.5703125" style="5" bestFit="1" customWidth="1"/>
    <col min="4" max="4" width="19.28515625" style="5" customWidth="1"/>
    <col min="5" max="5" width="17.28515625" style="5" bestFit="1" customWidth="1"/>
    <col min="6" max="6" width="15.140625" style="5" bestFit="1" customWidth="1"/>
    <col min="7" max="7" width="19.85546875" style="5" customWidth="1"/>
    <col min="8" max="8" width="15.140625" style="5" bestFit="1" customWidth="1"/>
    <col min="9" max="9" width="18.42578125" style="5" bestFit="1" customWidth="1"/>
    <col min="10" max="10" width="21.5703125" style="5" customWidth="1"/>
    <col min="11" max="11" width="19.7109375" style="5" customWidth="1"/>
    <col min="12" max="12" width="21.85546875" style="5" customWidth="1"/>
    <col min="13" max="13" width="29.140625" style="5" bestFit="1" customWidth="1"/>
    <col min="14" max="14" width="18.5703125" style="5" customWidth="1"/>
    <col min="15" max="15" width="19.28515625" style="5" customWidth="1"/>
    <col min="16" max="16" width="21.42578125" style="5" customWidth="1"/>
    <col min="17" max="17" width="18" style="5" customWidth="1"/>
    <col min="18" max="18" width="35.28515625" style="5" bestFit="1" customWidth="1"/>
    <col min="19" max="19" width="9" style="5" customWidth="1"/>
    <col min="20" max="20" width="50.7109375" style="5" customWidth="1"/>
    <col min="21" max="21" width="17.28515625" style="5" bestFit="1" customWidth="1"/>
    <col min="22" max="22" width="17" style="5" bestFit="1" customWidth="1"/>
    <col min="23" max="23" width="22.28515625" style="5" bestFit="1" customWidth="1"/>
    <col min="24" max="24" width="12.7109375" style="5" bestFit="1" customWidth="1"/>
    <col min="25" max="25" width="14.140625" style="5" customWidth="1"/>
    <col min="26" max="26" width="7.5703125" style="5" bestFit="1" customWidth="1"/>
    <col min="27" max="27" width="9.42578125" style="5" bestFit="1" customWidth="1"/>
    <col min="28" max="28" width="20.85546875" style="5" customWidth="1"/>
    <col min="29" max="29" width="15.42578125" style="5" bestFit="1" customWidth="1"/>
    <col min="30" max="30" width="13.140625" style="5" customWidth="1"/>
    <col min="31" max="31" width="24.85546875" style="5" bestFit="1" customWidth="1"/>
    <col min="32" max="33" width="16.140625" style="5" bestFit="1" customWidth="1"/>
    <col min="34" max="34" width="22.28515625" style="5" bestFit="1" customWidth="1"/>
    <col min="35" max="38" width="20.140625" style="5"/>
    <col min="39" max="39" width="71.140625" style="5" customWidth="1"/>
    <col min="40" max="16384" width="20.140625" style="5"/>
  </cols>
  <sheetData>
    <row r="1" spans="2:24" s="1" customFormat="1" ht="58.5" customHeight="1" x14ac:dyDescent="0.25">
      <c r="B1" s="126" t="s">
        <v>73</v>
      </c>
      <c r="C1" s="135"/>
      <c r="D1" s="135"/>
      <c r="E1" s="135"/>
      <c r="F1" s="135"/>
      <c r="G1" s="136" t="s">
        <v>0</v>
      </c>
      <c r="H1" s="136"/>
      <c r="I1" s="135"/>
      <c r="J1" s="135"/>
      <c r="K1" s="135"/>
      <c r="L1" s="127" t="s">
        <v>1</v>
      </c>
      <c r="M1" s="2"/>
      <c r="N1" s="3"/>
      <c r="O1" s="4"/>
    </row>
    <row r="2" spans="2:24" x14ac:dyDescent="0.25">
      <c r="K2" s="6"/>
      <c r="X2" s="7"/>
    </row>
    <row r="6" spans="2:24" ht="16.5" thickBot="1" x14ac:dyDescent="0.3">
      <c r="C6" s="8"/>
      <c r="D6" s="9"/>
      <c r="E6" s="10"/>
      <c r="F6" s="11"/>
      <c r="G6" s="8"/>
    </row>
    <row r="7" spans="2:24" ht="30" customHeight="1" thickTop="1" x14ac:dyDescent="0.25">
      <c r="C7" s="137" t="s">
        <v>2</v>
      </c>
      <c r="D7" s="138"/>
      <c r="E7" s="139"/>
      <c r="F7" s="140">
        <v>338.28</v>
      </c>
      <c r="G7" s="141"/>
      <c r="L7" s="12"/>
    </row>
    <row r="8" spans="2:24" ht="32.25" customHeight="1" thickBot="1" x14ac:dyDescent="0.3">
      <c r="C8" s="130" t="s">
        <v>3</v>
      </c>
      <c r="D8" s="131"/>
      <c r="E8" s="132"/>
      <c r="F8" s="133">
        <v>174.88</v>
      </c>
      <c r="G8" s="134"/>
    </row>
    <row r="9" spans="2:24" ht="30" customHeight="1" thickTop="1" thickBot="1" x14ac:dyDescent="0.3">
      <c r="C9" s="13" t="s">
        <v>4</v>
      </c>
      <c r="D9" s="14"/>
      <c r="E9" s="15" t="s">
        <v>5</v>
      </c>
      <c r="F9" s="16" t="s">
        <v>6</v>
      </c>
      <c r="G9" s="17" t="s">
        <v>6</v>
      </c>
    </row>
    <row r="10" spans="2:24" ht="25.5" customHeight="1" thickTop="1" x14ac:dyDescent="0.25">
      <c r="C10" s="130" t="s">
        <v>7</v>
      </c>
      <c r="D10" s="131"/>
      <c r="E10" s="18">
        <v>0</v>
      </c>
      <c r="F10" s="19">
        <v>40.380000000000003</v>
      </c>
      <c r="G10" s="20">
        <f>F10*(1+$D$9/100)</f>
        <v>40.380000000000003</v>
      </c>
    </row>
    <row r="11" spans="2:24" ht="25.5" customHeight="1" x14ac:dyDescent="0.25">
      <c r="C11" s="130" t="s">
        <v>8</v>
      </c>
      <c r="D11" s="131"/>
      <c r="E11" s="18">
        <v>1</v>
      </c>
      <c r="F11" s="21">
        <v>46.15</v>
      </c>
      <c r="G11" s="22">
        <f>F11*(1+$D$9/100)</f>
        <v>46.15</v>
      </c>
    </row>
    <row r="12" spans="2:24" ht="25.5" customHeight="1" x14ac:dyDescent="0.25">
      <c r="C12" s="130" t="s">
        <v>9</v>
      </c>
      <c r="D12" s="131"/>
      <c r="E12" s="18">
        <v>2</v>
      </c>
      <c r="F12" s="21">
        <v>51.92</v>
      </c>
      <c r="G12" s="22">
        <f>F12*(1+$D$9/100)</f>
        <v>51.92</v>
      </c>
    </row>
    <row r="13" spans="2:24" ht="25.5" customHeight="1" thickBot="1" x14ac:dyDescent="0.3">
      <c r="C13" s="144" t="s">
        <v>10</v>
      </c>
      <c r="D13" s="145"/>
      <c r="E13" s="23">
        <v>3</v>
      </c>
      <c r="F13" s="24">
        <v>52.88</v>
      </c>
      <c r="G13" s="25">
        <f>F13*(1+$D$9/100)</f>
        <v>52.88</v>
      </c>
    </row>
    <row r="14" spans="2:24" ht="16.5" thickTop="1" x14ac:dyDescent="0.25">
      <c r="C14" s="146"/>
      <c r="D14" s="146"/>
      <c r="E14" s="26"/>
      <c r="F14" s="27"/>
      <c r="G14" s="27"/>
    </row>
    <row r="16" spans="2:24" ht="60.75" customHeight="1" x14ac:dyDescent="0.25"/>
    <row r="17" spans="19:39" ht="42" customHeight="1" x14ac:dyDescent="0.25"/>
    <row r="21" spans="19:39" ht="16.5" thickBot="1" x14ac:dyDescent="0.3"/>
    <row r="22" spans="19:39" ht="16.5" thickBot="1" x14ac:dyDescent="0.3">
      <c r="S22" s="28"/>
      <c r="T22" s="29"/>
      <c r="U22" s="30"/>
      <c r="V22" s="30"/>
      <c r="W22" s="30"/>
      <c r="X22" s="30"/>
      <c r="Y22" s="30"/>
      <c r="Z22" s="30"/>
      <c r="AA22" s="30"/>
      <c r="AB22" s="31" t="s">
        <v>40</v>
      </c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125"/>
    </row>
    <row r="23" spans="19:39" ht="48" customHeight="1" thickBot="1" x14ac:dyDescent="0.3">
      <c r="S23" s="32" t="s">
        <v>11</v>
      </c>
      <c r="T23" s="33" t="s">
        <v>12</v>
      </c>
      <c r="U23" s="34" t="s">
        <v>13</v>
      </c>
      <c r="V23" s="142" t="s">
        <v>35</v>
      </c>
      <c r="W23" s="143"/>
      <c r="X23" s="34" t="s">
        <v>14</v>
      </c>
      <c r="Y23" s="35" t="s">
        <v>15</v>
      </c>
      <c r="Z23" s="36"/>
      <c r="AA23" s="37"/>
      <c r="AB23" s="38" t="s">
        <v>16</v>
      </c>
      <c r="AC23" s="39" t="s">
        <v>17</v>
      </c>
      <c r="AD23" s="40" t="s">
        <v>18</v>
      </c>
      <c r="AE23" s="40" t="s">
        <v>19</v>
      </c>
      <c r="AF23" s="40" t="s">
        <v>20</v>
      </c>
      <c r="AG23" s="40" t="s">
        <v>21</v>
      </c>
      <c r="AH23" s="40" t="s">
        <v>22</v>
      </c>
      <c r="AI23" s="41" t="s">
        <v>23</v>
      </c>
      <c r="AJ23" s="100" t="s">
        <v>36</v>
      </c>
      <c r="AK23" s="128" t="s">
        <v>37</v>
      </c>
      <c r="AL23" s="41" t="s">
        <v>38</v>
      </c>
      <c r="AM23" s="41" t="s">
        <v>24</v>
      </c>
    </row>
    <row r="24" spans="19:39" ht="32.25" thickBot="1" x14ac:dyDescent="0.3">
      <c r="S24" s="42"/>
      <c r="T24" s="43"/>
      <c r="U24" s="44"/>
      <c r="V24" s="45" t="s">
        <v>72</v>
      </c>
      <c r="W24" s="45" t="s">
        <v>26</v>
      </c>
      <c r="X24" s="44"/>
      <c r="Y24" s="46" t="s">
        <v>27</v>
      </c>
      <c r="Z24" s="47" t="s">
        <v>28</v>
      </c>
      <c r="AA24" s="48" t="s">
        <v>29</v>
      </c>
      <c r="AB24" s="49"/>
      <c r="AC24" s="50"/>
      <c r="AD24" s="51"/>
      <c r="AE24" s="51"/>
      <c r="AF24" s="51"/>
      <c r="AG24" s="51"/>
      <c r="AH24" s="51"/>
      <c r="AI24" s="52"/>
      <c r="AJ24" s="52"/>
      <c r="AK24" s="129"/>
      <c r="AL24" s="52"/>
      <c r="AM24" s="52"/>
    </row>
    <row r="25" spans="19:39" ht="16.5" thickBot="1" x14ac:dyDescent="0.3">
      <c r="S25" s="53"/>
      <c r="T25" s="53"/>
      <c r="U25" s="54"/>
      <c r="V25" s="106"/>
      <c r="W25" s="56"/>
      <c r="X25" s="57">
        <v>0</v>
      </c>
      <c r="Y25" s="109"/>
      <c r="Z25" s="58"/>
      <c r="AA25" s="59"/>
      <c r="AB25" s="60">
        <f>IF(X25=0,(Y25+Z25+AA25)*$F$10,IF(X25=1,(Y25+Z25+AA25)*$F$11,IF(X25=2,(Y25+Z25+AA25)*$F$12,IF(X25=3,(Y25+Z25+AA25)*$F$13))))</f>
        <v>0</v>
      </c>
      <c r="AC25" s="61"/>
      <c r="AD25" s="79">
        <f>AC25/6</f>
        <v>0</v>
      </c>
      <c r="AE25" s="62">
        <f>SUM(AC25:AD25)</f>
        <v>0</v>
      </c>
      <c r="AF25" s="62">
        <f>IF(V25="MTR",IF(AE25*0.25&gt;=$F$7, AE25/2,(AE25-$F$7)/2),IF(V25="50%", IF((AE25/2)*0.25&gt;=$F$8, AE25/2,((AE25/2)-$F$8)),IF(AE25*0.25&gt;=$F$8,AE25,AE25-$F$8)))</f>
        <v>-174.88</v>
      </c>
      <c r="AG25" s="76">
        <f>IF(V25="MTR",IF(AE25*0.25&gt;=$F$7,1,2),IF(V25="50%",IF((AE25/2)*0.25&gt;=$F$8,1,2),IF(AE25*0.25&gt;=$F$8,1,2)))</f>
        <v>2</v>
      </c>
      <c r="AH25" s="110"/>
      <c r="AI25" s="63">
        <f>IF((AF25*AH25/100)&gt;=(AB25*(1+$D$9/100)),AB25*(1+$D$9/100),(AF25*AH25/100))</f>
        <v>0</v>
      </c>
      <c r="AJ25" s="62">
        <f>IF((AI25+AK25)=AB25,0,AB25-(AI25+AK25))</f>
        <v>0</v>
      </c>
      <c r="AK25" s="64">
        <f>IF((AB25-AI25)&gt;AL25,AL25,AB25-AI25)</f>
        <v>0</v>
      </c>
      <c r="AL25" s="64">
        <f>AB25*55%</f>
        <v>0</v>
      </c>
      <c r="AM25" s="64"/>
    </row>
    <row r="26" spans="19:39" ht="16.5" thickBot="1" x14ac:dyDescent="0.3">
      <c r="S26" s="101"/>
      <c r="T26" s="53"/>
      <c r="U26" s="54"/>
      <c r="V26" s="107"/>
      <c r="W26" s="56"/>
      <c r="X26" s="57">
        <v>0</v>
      </c>
      <c r="Y26" s="109"/>
      <c r="Z26" s="58"/>
      <c r="AA26" s="59"/>
      <c r="AB26" s="60">
        <f>IF(X26=0,(Y26+Z26+AA26)*$F$10,IF(X26=1,(Y26+Z26+AA26)*$F$11,IF(X26=2,(Y26+Z26+AA26)*$F$12,IF(X26=3,(Y26+Z26+AA26)*$F$13))))</f>
        <v>0</v>
      </c>
      <c r="AC26" s="61"/>
      <c r="AD26" s="79">
        <f t="shared" ref="AD26:AD28" si="0">AC26/6</f>
        <v>0</v>
      </c>
      <c r="AE26" s="62">
        <f t="shared" ref="AE26:AE28" si="1">SUM(AC26:AD26)</f>
        <v>0</v>
      </c>
      <c r="AF26" s="62">
        <f>IF(V26="MTR",IF(AE26*0.25&gt;=$F$7, AE26/2,(AE26-$F$7)/2),IF(V26="50%", IF((AE26/2)*0.25&gt;=$F$8, AE26/2,((AE26/2)-$F$8)),IF(AE26*0.25&gt;=$F$8,AE26,AE26-$F$8)))</f>
        <v>-174.88</v>
      </c>
      <c r="AG26" s="76">
        <f t="shared" ref="AG26:AG28" si="2">IF(V26="MTR",IF(AE26*0.25&gt;=$F$7,1,2),IF(V26="50%",IF((AE26/2)*0.25&gt;=$F$8,1,2),IF(AE26*0.25&gt;=$F$8,1,2)))</f>
        <v>2</v>
      </c>
      <c r="AH26" s="110"/>
      <c r="AI26" s="63">
        <f t="shared" ref="AI26:AI28" si="3">IF((AF26*AH26/100)&gt;=(AB26*(1+$D$9/100)),AB26*(1+$D$9/100),(AF26*AH26/100))</f>
        <v>0</v>
      </c>
      <c r="AJ26" s="62">
        <f t="shared" ref="AJ26:AJ28" si="4">IF((AI26+AK26)=AB26,0,AB26-(AI26+AK26))</f>
        <v>0</v>
      </c>
      <c r="AK26" s="64">
        <f t="shared" ref="AK26:AK28" si="5">IF((AB26-AI26)&gt;AL26,AL26,AB26-AI26)</f>
        <v>0</v>
      </c>
      <c r="AL26" s="64">
        <f t="shared" ref="AL26:AL28" si="6">AB26*55%</f>
        <v>0</v>
      </c>
      <c r="AM26" s="64"/>
    </row>
    <row r="27" spans="19:39" ht="16.5" thickBot="1" x14ac:dyDescent="0.3">
      <c r="S27" s="101"/>
      <c r="T27" s="53"/>
      <c r="U27" s="54"/>
      <c r="V27" s="107"/>
      <c r="W27" s="56"/>
      <c r="X27" s="57">
        <v>0</v>
      </c>
      <c r="Y27" s="109"/>
      <c r="Z27" s="58"/>
      <c r="AA27" s="59"/>
      <c r="AB27" s="60">
        <f t="shared" ref="AB27:AB28" si="7">IF(X27=0,(Y27+Z27+AA27)*$F$10,IF(X27=1,(Y27+Z27+AA27)*$F$11,IF(X27=2,(Y27+Z27+AA27)*$F$12,IF(X27=3,(Y27+Z27+AA27)*$F$13))))</f>
        <v>0</v>
      </c>
      <c r="AC27" s="61"/>
      <c r="AD27" s="79">
        <f t="shared" si="0"/>
        <v>0</v>
      </c>
      <c r="AE27" s="62">
        <f t="shared" si="1"/>
        <v>0</v>
      </c>
      <c r="AF27" s="62">
        <f t="shared" ref="AF27" si="8">IF(V27="MTR",IF(AE27*0.25&gt;=$F$7, AE27/2,(AE27-$F$7)/2),IF(V27="50%", IF((AE27/2)*0.25&gt;=$F$8, AE27/2,((AE27/2)-$F$8)),IF(AE27*0.25&gt;=$F$8,AE27,AE27-$F$8)))</f>
        <v>-174.88</v>
      </c>
      <c r="AG27" s="76">
        <f t="shared" si="2"/>
        <v>2</v>
      </c>
      <c r="AH27" s="110"/>
      <c r="AI27" s="63">
        <f t="shared" si="3"/>
        <v>0</v>
      </c>
      <c r="AJ27" s="62">
        <f t="shared" si="4"/>
        <v>0</v>
      </c>
      <c r="AK27" s="64">
        <f t="shared" si="5"/>
        <v>0</v>
      </c>
      <c r="AL27" s="64">
        <f t="shared" si="6"/>
        <v>0</v>
      </c>
      <c r="AM27" s="64"/>
    </row>
    <row r="28" spans="19:39" ht="16.5" thickBot="1" x14ac:dyDescent="0.3">
      <c r="S28" s="101"/>
      <c r="T28" s="53"/>
      <c r="U28" s="54"/>
      <c r="V28" s="107"/>
      <c r="W28" s="56"/>
      <c r="X28" s="57">
        <v>0</v>
      </c>
      <c r="Y28" s="109"/>
      <c r="Z28" s="58"/>
      <c r="AA28" s="59"/>
      <c r="AB28" s="60">
        <f t="shared" si="7"/>
        <v>0</v>
      </c>
      <c r="AC28" s="61"/>
      <c r="AD28" s="79">
        <f t="shared" si="0"/>
        <v>0</v>
      </c>
      <c r="AE28" s="62">
        <f t="shared" si="1"/>
        <v>0</v>
      </c>
      <c r="AF28" s="62">
        <f>IF(V28="MTR",IF(AE28*0.25&gt;=$F$7, AE28/2,(AE28-$F$7)/2),IF(V28="50%", IF((AE28/2)*0.25&gt;=$F$8, AE28/2,((AE28/2)-$F$8)),IF(AE28*0.25&gt;=$F$8,AE28,AE28-$F$8)))</f>
        <v>-174.88</v>
      </c>
      <c r="AG28" s="76">
        <f t="shared" si="2"/>
        <v>2</v>
      </c>
      <c r="AH28" s="110"/>
      <c r="AI28" s="63">
        <f t="shared" si="3"/>
        <v>0</v>
      </c>
      <c r="AJ28" s="62">
        <f t="shared" si="4"/>
        <v>0</v>
      </c>
      <c r="AK28" s="64">
        <f t="shared" si="5"/>
        <v>0</v>
      </c>
      <c r="AL28" s="64">
        <f t="shared" si="6"/>
        <v>0</v>
      </c>
      <c r="AM28" s="64"/>
    </row>
    <row r="29" spans="19:39" ht="16.5" thickBot="1" x14ac:dyDescent="0.3">
      <c r="S29" s="65" t="s">
        <v>30</v>
      </c>
      <c r="T29" s="66"/>
      <c r="U29" s="66"/>
      <c r="V29" s="66" t="s">
        <v>71</v>
      </c>
      <c r="W29" s="66"/>
      <c r="X29" s="66"/>
      <c r="Y29" s="67">
        <f>SUBTOTAL(9,Y25:Y28)</f>
        <v>0</v>
      </c>
      <c r="Z29" s="67">
        <f>SUBTOTAL(9,Z25:Z28)</f>
        <v>0</v>
      </c>
      <c r="AA29" s="68">
        <f>SUBTOTAL(9,AA25:AA28)</f>
        <v>0</v>
      </c>
      <c r="AB29" s="69">
        <f>SUBTOTAL(9,AB25:AB28)</f>
        <v>0</v>
      </c>
      <c r="AC29" s="70"/>
      <c r="AD29" s="70"/>
      <c r="AE29" s="71"/>
      <c r="AF29" s="71"/>
      <c r="AG29" s="73"/>
      <c r="AH29" s="72"/>
      <c r="AI29" s="73">
        <f>SUBTOTAL(9,AI25:AI28)</f>
        <v>0</v>
      </c>
      <c r="AJ29" s="73">
        <f>SUBTOTAL(9,AJ25:AJ28)</f>
        <v>0</v>
      </c>
      <c r="AK29" s="73">
        <f>SUBTOTAL(9,AK25:AK28)</f>
        <v>0</v>
      </c>
      <c r="AL29" s="73">
        <f>SUBTOTAL(9,AL25:AL28)</f>
        <v>0</v>
      </c>
      <c r="AM29" s="73"/>
    </row>
    <row r="30" spans="19:39" ht="16.5" thickBot="1" x14ac:dyDescent="0.3">
      <c r="S30" s="53"/>
      <c r="T30" s="74"/>
      <c r="U30" s="54"/>
      <c r="V30" s="108"/>
      <c r="W30" s="56"/>
      <c r="X30" s="75">
        <v>1</v>
      </c>
      <c r="Y30" s="112"/>
      <c r="Z30" s="113"/>
      <c r="AA30" s="59"/>
      <c r="AB30" s="60">
        <f>IF(X30=0,(Y30+Z30+AA30)*$F$10,IF(X30=1,(Y30+Z30+AA30)*$F$11,IF(X30=2,(Y30+Z30+AA30)*$F$12,IF(X30=3,(Y30+Z30+AA30)*$F$13))))</f>
        <v>0</v>
      </c>
      <c r="AC30" s="61"/>
      <c r="AD30" s="105">
        <f>AC30/6</f>
        <v>0</v>
      </c>
      <c r="AE30" s="63">
        <f>SUM(AC30:AD30)</f>
        <v>0</v>
      </c>
      <c r="AF30" s="62">
        <f t="shared" ref="AF30:AF33" si="9">IF(V30="MTR",IF(AE30*0.25&gt;=$F$7, AE30/2,(AE30-$F$7)/2),IF(V30="50%", IF((AE30/2)*0.25&gt;=$F$8, AE30/2,((AE30/2)-$F$8)),IF(AE30*0.25&gt;=$F$8,AE30,AE30-$F$8)))</f>
        <v>-174.88</v>
      </c>
      <c r="AG30" s="76">
        <f>IF(V30="MTR",IF(AE30*0.25&gt;=$F$7,1,2),IF(V30="50%",IF((AE30/2)*0.25&gt;=$F$8,1,2),IF(AE30*0.25&gt;=$F$8,1,2)))</f>
        <v>2</v>
      </c>
      <c r="AH30" s="111"/>
      <c r="AI30" s="62">
        <f>IF((AF30*AH30/100)&gt;=(AB30*(1+$D$9/100)),AB30*(1+$D$9/100),(AF30*AH30/100))</f>
        <v>0</v>
      </c>
      <c r="AJ30" s="62">
        <f>IF((AI30+AK30)=AB30,0,AB30-(AI30+AK30))</f>
        <v>0</v>
      </c>
      <c r="AK30" s="64">
        <f>IF((AB30-AI30)&gt;AL30,AL30,AB30-AI30)</f>
        <v>0</v>
      </c>
      <c r="AL30" s="64">
        <f>AB30*55%</f>
        <v>0</v>
      </c>
      <c r="AM30" s="64"/>
    </row>
    <row r="31" spans="19:39" ht="16.5" thickBot="1" x14ac:dyDescent="0.3">
      <c r="S31" s="53"/>
      <c r="T31" s="74"/>
      <c r="U31" s="54"/>
      <c r="V31" s="108"/>
      <c r="W31" s="56"/>
      <c r="X31" s="75">
        <v>1</v>
      </c>
      <c r="Y31" s="112"/>
      <c r="Z31" s="113"/>
      <c r="AA31" s="59"/>
      <c r="AB31" s="60">
        <f t="shared" ref="AB31:AB33" si="10">IF(X31=0,(Y31+Z31+AA31)*$F$10,IF(X31=1,(Y31+Z31+AA31)*$F$11,IF(X31=2,(Y31+Z31+AA31)*$F$12,IF(X31=3,(Y31+Z31+AA31)*$F$13))))</f>
        <v>0</v>
      </c>
      <c r="AC31" s="61"/>
      <c r="AD31" s="105">
        <f t="shared" ref="AD31:AD33" si="11">AC31/6</f>
        <v>0</v>
      </c>
      <c r="AE31" s="63">
        <f t="shared" ref="AE31:AE33" si="12">SUM(AC31:AD31)</f>
        <v>0</v>
      </c>
      <c r="AF31" s="62">
        <f t="shared" si="9"/>
        <v>-174.88</v>
      </c>
      <c r="AG31" s="76">
        <f t="shared" ref="AG31:AG33" si="13">IF(V31="MTR",IF(AE31*0.25&gt;=$F$7,1,2),IF(V31="50%",IF((AE31/2)*0.25&gt;=$F$8,1,2),IF(AE31*0.25&gt;=$F$8,1,2)))</f>
        <v>2</v>
      </c>
      <c r="AH31" s="111"/>
      <c r="AI31" s="62">
        <f t="shared" ref="AI31:AI33" si="14">IF((AF31*AH31/100)&gt;=(AB31*(1+$D$9/100)),AB31*(1+$D$9/100),(AF31*AH31/100))</f>
        <v>0</v>
      </c>
      <c r="AJ31" s="62">
        <f t="shared" ref="AJ31:AJ33" si="15">IF((AI31+AK31)=AB31,0,AB31-(AI31+AK31))</f>
        <v>0</v>
      </c>
      <c r="AK31" s="64">
        <f t="shared" ref="AK31:AK33" si="16">IF((AB31-AI31)&gt;AL31,AL31,AB31-AI31)</f>
        <v>0</v>
      </c>
      <c r="AL31" s="64">
        <f t="shared" ref="AL31:AL33" si="17">AB31*55%</f>
        <v>0</v>
      </c>
      <c r="AM31" s="64"/>
    </row>
    <row r="32" spans="19:39" ht="16.5" thickBot="1" x14ac:dyDescent="0.3">
      <c r="S32" s="53"/>
      <c r="T32" s="74"/>
      <c r="U32" s="54"/>
      <c r="V32" s="108"/>
      <c r="W32" s="56"/>
      <c r="X32" s="75">
        <v>1</v>
      </c>
      <c r="Y32" s="112"/>
      <c r="Z32" s="113"/>
      <c r="AA32" s="59"/>
      <c r="AB32" s="60">
        <f t="shared" si="10"/>
        <v>0</v>
      </c>
      <c r="AC32" s="61"/>
      <c r="AD32" s="105">
        <f t="shared" si="11"/>
        <v>0</v>
      </c>
      <c r="AE32" s="63">
        <f t="shared" si="12"/>
        <v>0</v>
      </c>
      <c r="AF32" s="62">
        <f t="shared" si="9"/>
        <v>-174.88</v>
      </c>
      <c r="AG32" s="76">
        <f t="shared" si="13"/>
        <v>2</v>
      </c>
      <c r="AH32" s="111"/>
      <c r="AI32" s="62">
        <f t="shared" si="14"/>
        <v>0</v>
      </c>
      <c r="AJ32" s="62">
        <f t="shared" si="15"/>
        <v>0</v>
      </c>
      <c r="AK32" s="64">
        <f t="shared" si="16"/>
        <v>0</v>
      </c>
      <c r="AL32" s="64">
        <f t="shared" si="17"/>
        <v>0</v>
      </c>
      <c r="AM32" s="64"/>
    </row>
    <row r="33" spans="19:39" ht="16.5" thickBot="1" x14ac:dyDescent="0.3">
      <c r="S33" s="53"/>
      <c r="T33" s="74"/>
      <c r="U33" s="54"/>
      <c r="V33" s="108"/>
      <c r="W33" s="56"/>
      <c r="X33" s="75">
        <v>1</v>
      </c>
      <c r="Y33" s="112"/>
      <c r="Z33" s="113"/>
      <c r="AA33" s="59"/>
      <c r="AB33" s="60">
        <f t="shared" si="10"/>
        <v>0</v>
      </c>
      <c r="AC33" s="61"/>
      <c r="AD33" s="105">
        <f t="shared" si="11"/>
        <v>0</v>
      </c>
      <c r="AE33" s="63">
        <f t="shared" si="12"/>
        <v>0</v>
      </c>
      <c r="AF33" s="62">
        <f t="shared" si="9"/>
        <v>-174.88</v>
      </c>
      <c r="AG33" s="76">
        <f t="shared" si="13"/>
        <v>2</v>
      </c>
      <c r="AH33" s="111"/>
      <c r="AI33" s="62">
        <f t="shared" si="14"/>
        <v>0</v>
      </c>
      <c r="AJ33" s="62">
        <f t="shared" si="15"/>
        <v>0</v>
      </c>
      <c r="AK33" s="64">
        <f t="shared" si="16"/>
        <v>0</v>
      </c>
      <c r="AL33" s="64">
        <f t="shared" si="17"/>
        <v>0</v>
      </c>
      <c r="AM33" s="64"/>
    </row>
    <row r="34" spans="19:39" ht="16.5" thickBot="1" x14ac:dyDescent="0.3">
      <c r="S34" s="65" t="s">
        <v>31</v>
      </c>
      <c r="T34" s="66"/>
      <c r="U34" s="66"/>
      <c r="V34" s="66"/>
      <c r="W34" s="66"/>
      <c r="X34" s="77"/>
      <c r="Y34" s="67">
        <f>SUBTOTAL(9,Y30:Y33)</f>
        <v>0</v>
      </c>
      <c r="Z34" s="67">
        <f>SUBTOTAL(9,Z30:Z33)</f>
        <v>0</v>
      </c>
      <c r="AA34" s="78">
        <f>SUBTOTAL(9,AA30:AA33)</f>
        <v>0</v>
      </c>
      <c r="AB34" s="69">
        <f>SUBTOTAL(9,AB30:AB33)</f>
        <v>0</v>
      </c>
      <c r="AC34" s="70"/>
      <c r="AD34" s="70"/>
      <c r="AE34" s="71"/>
      <c r="AF34" s="71"/>
      <c r="AG34" s="72"/>
      <c r="AH34" s="72"/>
      <c r="AI34" s="73">
        <f>SUBTOTAL(9,AI30:AI33)</f>
        <v>0</v>
      </c>
      <c r="AJ34" s="73">
        <f>SUBTOTAL(9,AJ30:AJ33)</f>
        <v>0</v>
      </c>
      <c r="AK34" s="73">
        <f>SUBTOTAL(9,AK30:AK33)</f>
        <v>0</v>
      </c>
      <c r="AL34" s="73">
        <f>SUBTOTAL(9,AL30:AL33)</f>
        <v>0</v>
      </c>
      <c r="AM34" s="73"/>
    </row>
    <row r="35" spans="19:39" ht="16.5" thickBot="1" x14ac:dyDescent="0.3">
      <c r="S35" s="53"/>
      <c r="T35" s="114"/>
      <c r="U35" s="54"/>
      <c r="V35" s="55"/>
      <c r="W35" s="56"/>
      <c r="X35" s="75">
        <v>2</v>
      </c>
      <c r="Y35" s="59"/>
      <c r="Z35" s="59"/>
      <c r="AA35" s="59"/>
      <c r="AB35" s="64">
        <f>IF(X35=0,(Y35+Z35+AA35)*$F$10,IF(X35=1,(Y35+Z35+AA35)*$F$11,IF(X35=2,(Y35+Z35+AA35)*$F$12,IF(X35=3,(Y35+Z35+AA35)*$F$13))))</f>
        <v>0</v>
      </c>
      <c r="AC35" s="115"/>
      <c r="AD35" s="79">
        <f>AC35/6</f>
        <v>0</v>
      </c>
      <c r="AE35" s="62">
        <f>SUM(AC35:AD35)</f>
        <v>0</v>
      </c>
      <c r="AF35" s="62">
        <f>IF(V35="MTR",IF(AE35*0.25&gt;=$F$7, AE35/2,(AE35-$F$7)/2),IF(V35="50%", IF((AE35/2)*0.25&gt;=$F$8, AE35/2,((AE35/2)-$F$8)),IF(AE35*0.25&gt;=$F$8,AE35,AE35-$F$8)))</f>
        <v>-174.88</v>
      </c>
      <c r="AG35" s="76">
        <f>IF(V35="MTR",IF(AE35*0.25&gt;=$F$7,1,2),IF(V35="50%",IF((AE35/2)*0.25&gt;=$F$8,1,2),IF(AE35*0.25&gt;=$F$8,1,2)))</f>
        <v>2</v>
      </c>
      <c r="AH35" s="111"/>
      <c r="AI35" s="62">
        <f>IF((AF35*AH35/100)&gt;=(AB35*(1+$D$9/100)),AB35*(1+$D$9/100),(AF35*AH35/100))</f>
        <v>0</v>
      </c>
      <c r="AJ35" s="62">
        <f>IF((AI35+AK35)=AB35,0,AB35-(AI35+AK35))</f>
        <v>0</v>
      </c>
      <c r="AK35" s="64">
        <f>IF((AB35-AI35)&gt;AL35,AL35,AB35-AI35)</f>
        <v>0</v>
      </c>
      <c r="AL35" s="64">
        <f>AB35*55%</f>
        <v>0</v>
      </c>
      <c r="AM35" s="64"/>
    </row>
    <row r="36" spans="19:39" ht="16.5" thickBot="1" x14ac:dyDescent="0.3">
      <c r="S36" s="53"/>
      <c r="T36" s="114"/>
      <c r="U36" s="54"/>
      <c r="V36" s="55"/>
      <c r="W36" s="56"/>
      <c r="X36" s="75">
        <v>2</v>
      </c>
      <c r="Y36" s="59"/>
      <c r="Z36" s="59"/>
      <c r="AA36" s="59"/>
      <c r="AB36" s="64">
        <f t="shared" ref="AB36:AB44" si="18">IF(X36=0,(Y36+Z36+AA36)*$F$10,IF(X36=1,(Y36+Z36+AA36)*$F$11,IF(X36=2,(Y36+Z36+AA36)*$F$12,IF(X36=3,(Y36+Z36+AA36)*$F$13))))</f>
        <v>0</v>
      </c>
      <c r="AC36" s="115"/>
      <c r="AD36" s="79">
        <f t="shared" ref="AD36:AD54" si="19">AC36/6</f>
        <v>0</v>
      </c>
      <c r="AE36" s="62">
        <f>SUM(AC36:AD36)</f>
        <v>0</v>
      </c>
      <c r="AF36" s="62">
        <f t="shared" ref="AF36:AF44" si="20">IF(V36="MTR",IF(AE36*0.25&gt;=$F$7, AE36/2,(AE36-$F$7)/2),IF(V36="50%", IF((AE36/2)*0.25&gt;=$F$8, AE36/2,((AE36/2)-$F$8)),IF(AE36*0.25&gt;=$F$8,AE36,AE36-$F$8)))</f>
        <v>-174.88</v>
      </c>
      <c r="AG36" s="76">
        <f>IF(V36="MTR",IF(AE36*0.25&gt;=$F$7,1,2),IF(V36="50%",IF((AE36/2)*0.25&gt;=$F$8,1,2),IF(AE36*0.25&gt;=$F$8,1,2)))</f>
        <v>2</v>
      </c>
      <c r="AH36" s="111"/>
      <c r="AI36" s="62">
        <f>IF((AF36*AH36/100)&gt;=(AB36*(1+$D$9/100)),AB36*(1+$D$9/100),(AF36*AH36/100))</f>
        <v>0</v>
      </c>
      <c r="AJ36" s="62">
        <f t="shared" ref="AJ36:AJ44" si="21">IF((AI36+AK36)=AB36,0,AB36-(AI36+AK36))</f>
        <v>0</v>
      </c>
      <c r="AK36" s="64">
        <f t="shared" ref="AK36:AK44" si="22">IF((AB36-AI36)&gt;AL36,AL36,AB36-AI36)</f>
        <v>0</v>
      </c>
      <c r="AL36" s="64">
        <f t="shared" ref="AL36:AL44" si="23">AB36*55%</f>
        <v>0</v>
      </c>
      <c r="AM36" s="64"/>
    </row>
    <row r="37" spans="19:39" ht="16.5" thickBot="1" x14ac:dyDescent="0.3">
      <c r="S37" s="53"/>
      <c r="T37" s="114"/>
      <c r="U37" s="54"/>
      <c r="V37" s="55"/>
      <c r="W37" s="56"/>
      <c r="X37" s="75">
        <v>2</v>
      </c>
      <c r="Y37" s="59"/>
      <c r="Z37" s="59"/>
      <c r="AA37" s="59"/>
      <c r="AB37" s="64">
        <f t="shared" si="18"/>
        <v>0</v>
      </c>
      <c r="AC37" s="115"/>
      <c r="AD37" s="79">
        <f t="shared" si="19"/>
        <v>0</v>
      </c>
      <c r="AE37" s="62">
        <f t="shared" ref="AE37:AE44" si="24">SUM(AC37:AD37)</f>
        <v>0</v>
      </c>
      <c r="AF37" s="62">
        <f t="shared" si="20"/>
        <v>-174.88</v>
      </c>
      <c r="AG37" s="76">
        <f>IF(V37="MTR",IF(AE37*0.25&gt;=$F$7,1,2),IF(V37="50%",IF((AE37/2)*0.25&gt;=$F$8,1,2),IF(AE37*0.25&gt;=$F$8,1,2)))</f>
        <v>2</v>
      </c>
      <c r="AH37" s="111"/>
      <c r="AI37" s="62">
        <f>IF((AF37*AH37/100)&gt;=(AB37*(1+$D$9/100)),AB37*(1+$D$9/100),(AF37*AH37/100))</f>
        <v>0</v>
      </c>
      <c r="AJ37" s="62">
        <f t="shared" si="21"/>
        <v>0</v>
      </c>
      <c r="AK37" s="64">
        <f t="shared" si="22"/>
        <v>0</v>
      </c>
      <c r="AL37" s="64">
        <f t="shared" si="23"/>
        <v>0</v>
      </c>
      <c r="AM37" s="64"/>
    </row>
    <row r="38" spans="19:39" ht="16.5" thickBot="1" x14ac:dyDescent="0.3">
      <c r="S38" s="53"/>
      <c r="T38" s="114"/>
      <c r="U38" s="54"/>
      <c r="V38" s="55"/>
      <c r="W38" s="56"/>
      <c r="X38" s="75">
        <v>2</v>
      </c>
      <c r="Y38" s="59"/>
      <c r="Z38" s="59"/>
      <c r="AA38" s="59"/>
      <c r="AB38" s="64">
        <f t="shared" si="18"/>
        <v>0</v>
      </c>
      <c r="AC38" s="115"/>
      <c r="AD38" s="79">
        <f t="shared" si="19"/>
        <v>0</v>
      </c>
      <c r="AE38" s="62">
        <f t="shared" si="24"/>
        <v>0</v>
      </c>
      <c r="AF38" s="62">
        <f t="shared" si="20"/>
        <v>-174.88</v>
      </c>
      <c r="AG38" s="76">
        <f t="shared" ref="AG38:AG44" si="25">IF(V38="MTR",IF(AE38*0.25&gt;=$F$7,1,2),IF(V38="50%",IF((AE38/2)*0.25&gt;=$F$8,1,2),IF(AE38*0.25&gt;=$F$8,1,2)))</f>
        <v>2</v>
      </c>
      <c r="AH38" s="111"/>
      <c r="AI38" s="62">
        <f t="shared" ref="AI38:AI44" si="26">IF((AF38*AH38/100)&gt;=(AB38*(1+$D$9/100)),AB38*(1+$D$9/100),(AF38*AH38/100))</f>
        <v>0</v>
      </c>
      <c r="AJ38" s="62">
        <f t="shared" si="21"/>
        <v>0</v>
      </c>
      <c r="AK38" s="64">
        <f t="shared" si="22"/>
        <v>0</v>
      </c>
      <c r="AL38" s="64">
        <f t="shared" si="23"/>
        <v>0</v>
      </c>
      <c r="AM38" s="64"/>
    </row>
    <row r="39" spans="19:39" ht="16.5" thickBot="1" x14ac:dyDescent="0.3">
      <c r="S39" s="53"/>
      <c r="T39" s="114"/>
      <c r="U39" s="54"/>
      <c r="V39" s="55"/>
      <c r="W39" s="56"/>
      <c r="X39" s="75">
        <v>2</v>
      </c>
      <c r="Y39" s="59"/>
      <c r="Z39" s="59"/>
      <c r="AA39" s="59"/>
      <c r="AB39" s="64">
        <f t="shared" si="18"/>
        <v>0</v>
      </c>
      <c r="AC39" s="115"/>
      <c r="AD39" s="79">
        <f t="shared" si="19"/>
        <v>0</v>
      </c>
      <c r="AE39" s="62">
        <f t="shared" si="24"/>
        <v>0</v>
      </c>
      <c r="AF39" s="62">
        <f t="shared" si="20"/>
        <v>-174.88</v>
      </c>
      <c r="AG39" s="76">
        <f t="shared" si="25"/>
        <v>2</v>
      </c>
      <c r="AH39" s="111"/>
      <c r="AI39" s="62">
        <f t="shared" si="26"/>
        <v>0</v>
      </c>
      <c r="AJ39" s="62">
        <f t="shared" si="21"/>
        <v>0</v>
      </c>
      <c r="AK39" s="64">
        <f t="shared" si="22"/>
        <v>0</v>
      </c>
      <c r="AL39" s="64">
        <f t="shared" si="23"/>
        <v>0</v>
      </c>
      <c r="AM39" s="64"/>
    </row>
    <row r="40" spans="19:39" ht="16.5" thickBot="1" x14ac:dyDescent="0.3">
      <c r="S40" s="53"/>
      <c r="T40" s="114"/>
      <c r="U40" s="54"/>
      <c r="V40" s="55"/>
      <c r="W40" s="56"/>
      <c r="X40" s="75">
        <v>2</v>
      </c>
      <c r="Y40" s="59"/>
      <c r="Z40" s="59"/>
      <c r="AA40" s="59"/>
      <c r="AB40" s="64">
        <f t="shared" si="18"/>
        <v>0</v>
      </c>
      <c r="AC40" s="115"/>
      <c r="AD40" s="79">
        <f t="shared" si="19"/>
        <v>0</v>
      </c>
      <c r="AE40" s="62">
        <f t="shared" si="24"/>
        <v>0</v>
      </c>
      <c r="AF40" s="62">
        <f t="shared" si="20"/>
        <v>-174.88</v>
      </c>
      <c r="AG40" s="76">
        <f t="shared" si="25"/>
        <v>2</v>
      </c>
      <c r="AH40" s="111"/>
      <c r="AI40" s="62">
        <f t="shared" si="26"/>
        <v>0</v>
      </c>
      <c r="AJ40" s="62">
        <f t="shared" si="21"/>
        <v>0</v>
      </c>
      <c r="AK40" s="64">
        <f t="shared" si="22"/>
        <v>0</v>
      </c>
      <c r="AL40" s="64">
        <f t="shared" si="23"/>
        <v>0</v>
      </c>
      <c r="AM40" s="64"/>
    </row>
    <row r="41" spans="19:39" ht="16.5" thickBot="1" x14ac:dyDescent="0.3">
      <c r="S41" s="53"/>
      <c r="T41" s="114"/>
      <c r="U41" s="54"/>
      <c r="V41" s="55"/>
      <c r="W41" s="56"/>
      <c r="X41" s="75">
        <v>2</v>
      </c>
      <c r="Y41" s="59"/>
      <c r="Z41" s="59"/>
      <c r="AA41" s="59"/>
      <c r="AB41" s="64">
        <f t="shared" si="18"/>
        <v>0</v>
      </c>
      <c r="AC41" s="115"/>
      <c r="AD41" s="79">
        <f t="shared" si="19"/>
        <v>0</v>
      </c>
      <c r="AE41" s="62">
        <f t="shared" si="24"/>
        <v>0</v>
      </c>
      <c r="AF41" s="62">
        <f t="shared" si="20"/>
        <v>-174.88</v>
      </c>
      <c r="AG41" s="76">
        <f t="shared" si="25"/>
        <v>2</v>
      </c>
      <c r="AH41" s="111"/>
      <c r="AI41" s="62">
        <f t="shared" si="26"/>
        <v>0</v>
      </c>
      <c r="AJ41" s="62">
        <f t="shared" si="21"/>
        <v>0</v>
      </c>
      <c r="AK41" s="64">
        <f t="shared" si="22"/>
        <v>0</v>
      </c>
      <c r="AL41" s="64">
        <f t="shared" si="23"/>
        <v>0</v>
      </c>
      <c r="AM41" s="64"/>
    </row>
    <row r="42" spans="19:39" ht="16.5" thickBot="1" x14ac:dyDescent="0.3">
      <c r="S42" s="53"/>
      <c r="T42" s="114"/>
      <c r="U42" s="54"/>
      <c r="V42" s="55"/>
      <c r="W42" s="56"/>
      <c r="X42" s="75">
        <v>2</v>
      </c>
      <c r="Y42" s="59"/>
      <c r="Z42" s="59"/>
      <c r="AA42" s="59"/>
      <c r="AB42" s="64">
        <f t="shared" si="18"/>
        <v>0</v>
      </c>
      <c r="AC42" s="115"/>
      <c r="AD42" s="79">
        <f t="shared" si="19"/>
        <v>0</v>
      </c>
      <c r="AE42" s="62">
        <f t="shared" si="24"/>
        <v>0</v>
      </c>
      <c r="AF42" s="62">
        <f t="shared" si="20"/>
        <v>-174.88</v>
      </c>
      <c r="AG42" s="76">
        <f t="shared" si="25"/>
        <v>2</v>
      </c>
      <c r="AH42" s="111"/>
      <c r="AI42" s="62">
        <f t="shared" si="26"/>
        <v>0</v>
      </c>
      <c r="AJ42" s="62">
        <f t="shared" si="21"/>
        <v>0</v>
      </c>
      <c r="AK42" s="64">
        <f t="shared" si="22"/>
        <v>0</v>
      </c>
      <c r="AL42" s="64">
        <f t="shared" si="23"/>
        <v>0</v>
      </c>
      <c r="AM42" s="64"/>
    </row>
    <row r="43" spans="19:39" ht="16.5" thickBot="1" x14ac:dyDescent="0.3">
      <c r="S43" s="53"/>
      <c r="T43" s="114"/>
      <c r="U43" s="54"/>
      <c r="V43" s="55"/>
      <c r="W43" s="56"/>
      <c r="X43" s="75">
        <v>2</v>
      </c>
      <c r="Y43" s="59"/>
      <c r="Z43" s="59"/>
      <c r="AA43" s="59"/>
      <c r="AB43" s="64">
        <f t="shared" si="18"/>
        <v>0</v>
      </c>
      <c r="AC43" s="115"/>
      <c r="AD43" s="79">
        <f t="shared" si="19"/>
        <v>0</v>
      </c>
      <c r="AE43" s="62">
        <f t="shared" si="24"/>
        <v>0</v>
      </c>
      <c r="AF43" s="62">
        <f t="shared" si="20"/>
        <v>-174.88</v>
      </c>
      <c r="AG43" s="76">
        <f t="shared" si="25"/>
        <v>2</v>
      </c>
      <c r="AH43" s="111"/>
      <c r="AI43" s="62">
        <f t="shared" si="26"/>
        <v>0</v>
      </c>
      <c r="AJ43" s="62">
        <f t="shared" si="21"/>
        <v>0</v>
      </c>
      <c r="AK43" s="64">
        <f t="shared" si="22"/>
        <v>0</v>
      </c>
      <c r="AL43" s="64">
        <f t="shared" si="23"/>
        <v>0</v>
      </c>
      <c r="AM43" s="64"/>
    </row>
    <row r="44" spans="19:39" ht="16.5" thickBot="1" x14ac:dyDescent="0.3">
      <c r="S44" s="53"/>
      <c r="T44" s="114"/>
      <c r="U44" s="54"/>
      <c r="V44" s="55"/>
      <c r="W44" s="56"/>
      <c r="X44" s="75">
        <v>2</v>
      </c>
      <c r="Y44" s="59"/>
      <c r="Z44" s="59"/>
      <c r="AA44" s="59"/>
      <c r="AB44" s="64">
        <f t="shared" si="18"/>
        <v>0</v>
      </c>
      <c r="AC44" s="115"/>
      <c r="AD44" s="79">
        <f t="shared" si="19"/>
        <v>0</v>
      </c>
      <c r="AE44" s="62">
        <f t="shared" si="24"/>
        <v>0</v>
      </c>
      <c r="AF44" s="62">
        <f t="shared" si="20"/>
        <v>-174.88</v>
      </c>
      <c r="AG44" s="76">
        <f t="shared" si="25"/>
        <v>2</v>
      </c>
      <c r="AH44" s="111"/>
      <c r="AI44" s="62">
        <f t="shared" si="26"/>
        <v>0</v>
      </c>
      <c r="AJ44" s="62">
        <f t="shared" si="21"/>
        <v>0</v>
      </c>
      <c r="AK44" s="64">
        <f t="shared" si="22"/>
        <v>0</v>
      </c>
      <c r="AL44" s="64">
        <f t="shared" si="23"/>
        <v>0</v>
      </c>
      <c r="AM44" s="64"/>
    </row>
    <row r="45" spans="19:39" ht="16.5" thickBot="1" x14ac:dyDescent="0.3">
      <c r="S45" s="53"/>
      <c r="T45" s="114"/>
      <c r="U45" s="54"/>
      <c r="V45" s="55"/>
      <c r="W45" s="56"/>
      <c r="X45" s="75">
        <v>2</v>
      </c>
      <c r="Y45" s="59"/>
      <c r="Z45" s="59"/>
      <c r="AA45" s="59"/>
      <c r="AB45" s="64">
        <f>IF(X45=0,(Y45+Z45+AA45)*$F$10,IF(X45=1,(Y45+Z45+AA45)*$F$11,IF(X45=2,(Y45+Z45+AA45)*$F$12,IF(X45=3,(Y45+Z45+AA45)*$F$13))))</f>
        <v>0</v>
      </c>
      <c r="AC45" s="115"/>
      <c r="AD45" s="79">
        <f t="shared" si="19"/>
        <v>0</v>
      </c>
      <c r="AE45" s="62">
        <f>SUM(AC45:AD45)</f>
        <v>0</v>
      </c>
      <c r="AF45" s="62">
        <f>IF(V45="MTR",IF(AE45*0.25&gt;=$F$7, AE45/2,(AE45-$F$7)/2),IF(V45="50%", IF((AE45/2)*0.25&gt;=$F$8, AE45/2,((AE45/2)-$F$8)),IF(AE45*0.25&gt;=$F$8,AE45,AE45-$F$8)))</f>
        <v>-174.88</v>
      </c>
      <c r="AG45" s="76">
        <f>IF(V45="MTR",IF(AE45*0.25&gt;=$F$7,1,2),IF(V45="50%",IF((AE45/2)*0.25&gt;=$F$8,1,2),IF(AE45*0.25&gt;=$F$8,1,2)))</f>
        <v>2</v>
      </c>
      <c r="AH45" s="111"/>
      <c r="AI45" s="62">
        <f>IF((AF45*AH45/100)&gt;=(AB45*(1+$D$9/100)),AB45*(1+$D$9/100),(AF45*AH45/100))</f>
        <v>0</v>
      </c>
      <c r="AJ45" s="62">
        <f>IF((AI45+AK45)=AB45,0,AB45-(AI45+AK45))</f>
        <v>0</v>
      </c>
      <c r="AK45" s="64">
        <f>IF((AB45-AI45)&gt;AL45,AL45,AB45-AI45)</f>
        <v>0</v>
      </c>
      <c r="AL45" s="64">
        <f>AB45*55%</f>
        <v>0</v>
      </c>
      <c r="AM45" s="64"/>
    </row>
    <row r="46" spans="19:39" ht="16.5" thickBot="1" x14ac:dyDescent="0.3">
      <c r="S46" s="53"/>
      <c r="T46" s="114"/>
      <c r="U46" s="54"/>
      <c r="V46" s="55"/>
      <c r="W46" s="56"/>
      <c r="X46" s="75">
        <v>2</v>
      </c>
      <c r="Y46" s="59"/>
      <c r="Z46" s="59"/>
      <c r="AA46" s="59"/>
      <c r="AB46" s="64">
        <f t="shared" ref="AB46:AB54" si="27">IF(X46=0,(Y46+Z46+AA46)*$F$10,IF(X46=1,(Y46+Z46+AA46)*$F$11,IF(X46=2,(Y46+Z46+AA46)*$F$12,IF(X46=3,(Y46+Z46+AA46)*$F$13))))</f>
        <v>0</v>
      </c>
      <c r="AC46" s="115"/>
      <c r="AD46" s="79">
        <f t="shared" si="19"/>
        <v>0</v>
      </c>
      <c r="AE46" s="62">
        <f>SUM(AC46:AD46)</f>
        <v>0</v>
      </c>
      <c r="AF46" s="62">
        <f t="shared" ref="AF46:AF54" si="28">IF(V46="MTR",IF(AE46*0.25&gt;=$F$7, AE46/2,(AE46-$F$7)/2),IF(V46="50%", IF((AE46/2)*0.25&gt;=$F$8, AE46/2,((AE46/2)-$F$8)),IF(AE46*0.25&gt;=$F$8,AE46,AE46-$F$8)))</f>
        <v>-174.88</v>
      </c>
      <c r="AG46" s="76">
        <f>IF(V46="MTR",IF(AE46*0.25&gt;=$F$7,1,2),IF(V46="50%",IF((AE46/2)*0.25&gt;=$F$8,1,2),IF(AE46*0.25&gt;=$F$8,1,2)))</f>
        <v>2</v>
      </c>
      <c r="AH46" s="111"/>
      <c r="AI46" s="62">
        <f>IF((AF46*AH46/100)&gt;=(AB46*(1+$D$9/100)),AB46*(1+$D$9/100),(AF46*AH46/100))</f>
        <v>0</v>
      </c>
      <c r="AJ46" s="62">
        <f t="shared" ref="AJ46:AJ54" si="29">IF((AI46+AK46)=AB46,0,AB46-(AI46+AK46))</f>
        <v>0</v>
      </c>
      <c r="AK46" s="64">
        <f t="shared" ref="AK46:AK54" si="30">IF((AB46-AI46)&gt;AL46,AL46,AB46-AI46)</f>
        <v>0</v>
      </c>
      <c r="AL46" s="64">
        <f t="shared" ref="AL46:AL54" si="31">AB46*55%</f>
        <v>0</v>
      </c>
      <c r="AM46" s="64"/>
    </row>
    <row r="47" spans="19:39" ht="16.5" thickBot="1" x14ac:dyDescent="0.3">
      <c r="S47" s="53"/>
      <c r="T47" s="114"/>
      <c r="U47" s="54"/>
      <c r="V47" s="55"/>
      <c r="W47" s="56"/>
      <c r="X47" s="75">
        <v>2</v>
      </c>
      <c r="Y47" s="59"/>
      <c r="Z47" s="59"/>
      <c r="AA47" s="59"/>
      <c r="AB47" s="64">
        <f t="shared" si="27"/>
        <v>0</v>
      </c>
      <c r="AC47" s="115"/>
      <c r="AD47" s="79">
        <f t="shared" si="19"/>
        <v>0</v>
      </c>
      <c r="AE47" s="62">
        <f t="shared" ref="AE47:AE54" si="32">SUM(AC47:AD47)</f>
        <v>0</v>
      </c>
      <c r="AF47" s="62">
        <f t="shared" si="28"/>
        <v>-174.88</v>
      </c>
      <c r="AG47" s="76">
        <f>IF(V47="MTR",IF(AE47*0.25&gt;=$F$7,1,2),IF(V47="50%",IF((AE47/2)*0.25&gt;=$F$8,1,2),IF(AE47*0.25&gt;=$F$8,1,2)))</f>
        <v>2</v>
      </c>
      <c r="AH47" s="111"/>
      <c r="AI47" s="62">
        <f>IF((AF47*AH47/100)&gt;=(AB47*(1+$D$9/100)),AB47*(1+$D$9/100),(AF47*AH47/100))</f>
        <v>0</v>
      </c>
      <c r="AJ47" s="62">
        <f t="shared" si="29"/>
        <v>0</v>
      </c>
      <c r="AK47" s="64">
        <f t="shared" si="30"/>
        <v>0</v>
      </c>
      <c r="AL47" s="64">
        <f t="shared" si="31"/>
        <v>0</v>
      </c>
      <c r="AM47" s="64"/>
    </row>
    <row r="48" spans="19:39" ht="16.5" thickBot="1" x14ac:dyDescent="0.3">
      <c r="S48" s="53"/>
      <c r="T48" s="114"/>
      <c r="U48" s="54"/>
      <c r="V48" s="55"/>
      <c r="W48" s="56"/>
      <c r="X48" s="75">
        <v>2</v>
      </c>
      <c r="Y48" s="59"/>
      <c r="Z48" s="59"/>
      <c r="AA48" s="59"/>
      <c r="AB48" s="64">
        <f t="shared" si="27"/>
        <v>0</v>
      </c>
      <c r="AC48" s="115"/>
      <c r="AD48" s="79">
        <f t="shared" si="19"/>
        <v>0</v>
      </c>
      <c r="AE48" s="62">
        <f t="shared" si="32"/>
        <v>0</v>
      </c>
      <c r="AF48" s="62">
        <f t="shared" si="28"/>
        <v>-174.88</v>
      </c>
      <c r="AG48" s="76">
        <f t="shared" ref="AG48:AG54" si="33">IF(V48="MTR",IF(AE48*0.25&gt;=$F$7,1,2),IF(V48="50%",IF((AE48/2)*0.25&gt;=$F$8,1,2),IF(AE48*0.25&gt;=$F$8,1,2)))</f>
        <v>2</v>
      </c>
      <c r="AH48" s="111"/>
      <c r="AI48" s="62">
        <f t="shared" ref="AI48:AI54" si="34">IF((AF48*AH48/100)&gt;=(AB48*(1+$D$9/100)),AB48*(1+$D$9/100),(AF48*AH48/100))</f>
        <v>0</v>
      </c>
      <c r="AJ48" s="62">
        <f t="shared" si="29"/>
        <v>0</v>
      </c>
      <c r="AK48" s="64">
        <f t="shared" si="30"/>
        <v>0</v>
      </c>
      <c r="AL48" s="64">
        <f t="shared" si="31"/>
        <v>0</v>
      </c>
      <c r="AM48" s="64"/>
    </row>
    <row r="49" spans="19:39" ht="16.5" thickBot="1" x14ac:dyDescent="0.3">
      <c r="S49" s="53"/>
      <c r="T49" s="114"/>
      <c r="U49" s="54"/>
      <c r="V49" s="55"/>
      <c r="W49" s="56"/>
      <c r="X49" s="75">
        <v>2</v>
      </c>
      <c r="Y49" s="59"/>
      <c r="Z49" s="59"/>
      <c r="AA49" s="59"/>
      <c r="AB49" s="64">
        <f t="shared" si="27"/>
        <v>0</v>
      </c>
      <c r="AC49" s="115"/>
      <c r="AD49" s="79">
        <f t="shared" si="19"/>
        <v>0</v>
      </c>
      <c r="AE49" s="62">
        <f t="shared" si="32"/>
        <v>0</v>
      </c>
      <c r="AF49" s="62">
        <f t="shared" si="28"/>
        <v>-174.88</v>
      </c>
      <c r="AG49" s="76">
        <f t="shared" si="33"/>
        <v>2</v>
      </c>
      <c r="AH49" s="111"/>
      <c r="AI49" s="62">
        <f t="shared" si="34"/>
        <v>0</v>
      </c>
      <c r="AJ49" s="62">
        <f t="shared" si="29"/>
        <v>0</v>
      </c>
      <c r="AK49" s="64">
        <f t="shared" si="30"/>
        <v>0</v>
      </c>
      <c r="AL49" s="64">
        <f t="shared" si="31"/>
        <v>0</v>
      </c>
      <c r="AM49" s="64"/>
    </row>
    <row r="50" spans="19:39" ht="16.5" thickBot="1" x14ac:dyDescent="0.3">
      <c r="S50" s="53"/>
      <c r="T50" s="114"/>
      <c r="U50" s="54"/>
      <c r="V50" s="55"/>
      <c r="W50" s="56"/>
      <c r="X50" s="75">
        <v>2</v>
      </c>
      <c r="Y50" s="59"/>
      <c r="Z50" s="59"/>
      <c r="AA50" s="59"/>
      <c r="AB50" s="64">
        <f t="shared" si="27"/>
        <v>0</v>
      </c>
      <c r="AC50" s="115"/>
      <c r="AD50" s="79">
        <f t="shared" si="19"/>
        <v>0</v>
      </c>
      <c r="AE50" s="62">
        <f t="shared" si="32"/>
        <v>0</v>
      </c>
      <c r="AF50" s="62">
        <f t="shared" si="28"/>
        <v>-174.88</v>
      </c>
      <c r="AG50" s="76">
        <f t="shared" si="33"/>
        <v>2</v>
      </c>
      <c r="AH50" s="111"/>
      <c r="AI50" s="62">
        <f t="shared" si="34"/>
        <v>0</v>
      </c>
      <c r="AJ50" s="62">
        <f t="shared" si="29"/>
        <v>0</v>
      </c>
      <c r="AK50" s="64">
        <f t="shared" si="30"/>
        <v>0</v>
      </c>
      <c r="AL50" s="64">
        <f t="shared" si="31"/>
        <v>0</v>
      </c>
      <c r="AM50" s="64"/>
    </row>
    <row r="51" spans="19:39" ht="16.5" thickBot="1" x14ac:dyDescent="0.3">
      <c r="S51" s="53"/>
      <c r="T51" s="114"/>
      <c r="U51" s="54"/>
      <c r="V51" s="55"/>
      <c r="W51" s="56"/>
      <c r="X51" s="75">
        <v>2</v>
      </c>
      <c r="Y51" s="59"/>
      <c r="Z51" s="59"/>
      <c r="AA51" s="59"/>
      <c r="AB51" s="64">
        <f t="shared" si="27"/>
        <v>0</v>
      </c>
      <c r="AC51" s="115"/>
      <c r="AD51" s="79">
        <f t="shared" si="19"/>
        <v>0</v>
      </c>
      <c r="AE51" s="62">
        <f t="shared" si="32"/>
        <v>0</v>
      </c>
      <c r="AF51" s="62">
        <f t="shared" si="28"/>
        <v>-174.88</v>
      </c>
      <c r="AG51" s="76">
        <f t="shared" si="33"/>
        <v>2</v>
      </c>
      <c r="AH51" s="111"/>
      <c r="AI51" s="62">
        <f t="shared" si="34"/>
        <v>0</v>
      </c>
      <c r="AJ51" s="62">
        <f t="shared" si="29"/>
        <v>0</v>
      </c>
      <c r="AK51" s="64">
        <f t="shared" si="30"/>
        <v>0</v>
      </c>
      <c r="AL51" s="64">
        <f t="shared" si="31"/>
        <v>0</v>
      </c>
      <c r="AM51" s="64"/>
    </row>
    <row r="52" spans="19:39" ht="16.5" thickBot="1" x14ac:dyDescent="0.3">
      <c r="S52" s="53"/>
      <c r="T52" s="114"/>
      <c r="U52" s="54"/>
      <c r="V52" s="55"/>
      <c r="W52" s="56"/>
      <c r="X52" s="75">
        <v>2</v>
      </c>
      <c r="Y52" s="59"/>
      <c r="Z52" s="59"/>
      <c r="AA52" s="59"/>
      <c r="AB52" s="64">
        <f t="shared" si="27"/>
        <v>0</v>
      </c>
      <c r="AC52" s="115"/>
      <c r="AD52" s="79">
        <f t="shared" si="19"/>
        <v>0</v>
      </c>
      <c r="AE52" s="62">
        <f t="shared" si="32"/>
        <v>0</v>
      </c>
      <c r="AF52" s="62">
        <f t="shared" si="28"/>
        <v>-174.88</v>
      </c>
      <c r="AG52" s="76">
        <f t="shared" si="33"/>
        <v>2</v>
      </c>
      <c r="AH52" s="111"/>
      <c r="AI52" s="62">
        <f t="shared" si="34"/>
        <v>0</v>
      </c>
      <c r="AJ52" s="62">
        <f t="shared" si="29"/>
        <v>0</v>
      </c>
      <c r="AK52" s="64">
        <f t="shared" si="30"/>
        <v>0</v>
      </c>
      <c r="AL52" s="64">
        <f t="shared" si="31"/>
        <v>0</v>
      </c>
      <c r="AM52" s="64"/>
    </row>
    <row r="53" spans="19:39" ht="16.5" thickBot="1" x14ac:dyDescent="0.3">
      <c r="S53" s="53"/>
      <c r="T53" s="114"/>
      <c r="U53" s="54"/>
      <c r="V53" s="55"/>
      <c r="W53" s="56"/>
      <c r="X53" s="75">
        <v>2</v>
      </c>
      <c r="Y53" s="59"/>
      <c r="Z53" s="59"/>
      <c r="AA53" s="59"/>
      <c r="AB53" s="64">
        <f t="shared" si="27"/>
        <v>0</v>
      </c>
      <c r="AC53" s="115"/>
      <c r="AD53" s="79">
        <f t="shared" si="19"/>
        <v>0</v>
      </c>
      <c r="AE53" s="62">
        <f t="shared" si="32"/>
        <v>0</v>
      </c>
      <c r="AF53" s="62">
        <f t="shared" si="28"/>
        <v>-174.88</v>
      </c>
      <c r="AG53" s="76">
        <f t="shared" si="33"/>
        <v>2</v>
      </c>
      <c r="AH53" s="111"/>
      <c r="AI53" s="62">
        <f t="shared" si="34"/>
        <v>0</v>
      </c>
      <c r="AJ53" s="62">
        <f t="shared" si="29"/>
        <v>0</v>
      </c>
      <c r="AK53" s="64">
        <f t="shared" si="30"/>
        <v>0</v>
      </c>
      <c r="AL53" s="64">
        <f t="shared" si="31"/>
        <v>0</v>
      </c>
      <c r="AM53" s="64"/>
    </row>
    <row r="54" spans="19:39" ht="16.5" thickBot="1" x14ac:dyDescent="0.3">
      <c r="S54" s="53"/>
      <c r="T54" s="114"/>
      <c r="U54" s="54"/>
      <c r="V54" s="55"/>
      <c r="W54" s="56"/>
      <c r="X54" s="75">
        <v>2</v>
      </c>
      <c r="Y54" s="59"/>
      <c r="Z54" s="59"/>
      <c r="AA54" s="59"/>
      <c r="AB54" s="64">
        <f t="shared" si="27"/>
        <v>0</v>
      </c>
      <c r="AC54" s="115"/>
      <c r="AD54" s="79">
        <f t="shared" si="19"/>
        <v>0</v>
      </c>
      <c r="AE54" s="62">
        <f t="shared" si="32"/>
        <v>0</v>
      </c>
      <c r="AF54" s="62">
        <f t="shared" si="28"/>
        <v>-174.88</v>
      </c>
      <c r="AG54" s="76">
        <f t="shared" si="33"/>
        <v>2</v>
      </c>
      <c r="AH54" s="111"/>
      <c r="AI54" s="62">
        <f t="shared" si="34"/>
        <v>0</v>
      </c>
      <c r="AJ54" s="62">
        <f t="shared" si="29"/>
        <v>0</v>
      </c>
      <c r="AK54" s="64">
        <f t="shared" si="30"/>
        <v>0</v>
      </c>
      <c r="AL54" s="64">
        <f t="shared" si="31"/>
        <v>0</v>
      </c>
      <c r="AM54" s="64"/>
    </row>
    <row r="55" spans="19:39" ht="18.75" customHeight="1" thickBot="1" x14ac:dyDescent="0.3">
      <c r="S55" s="65" t="s">
        <v>32</v>
      </c>
      <c r="T55" s="66"/>
      <c r="U55" s="66"/>
      <c r="V55" s="66"/>
      <c r="W55" s="66"/>
      <c r="X55" s="77"/>
      <c r="Y55" s="78">
        <f>SUBTOTAL(9,Y35:Y54)</f>
        <v>0</v>
      </c>
      <c r="Z55" s="78">
        <f>SUBTOTAL(9,Z35:Z54)</f>
        <v>0</v>
      </c>
      <c r="AA55" s="78">
        <f>SUBTOTAL(9,AA35:AA54)</f>
        <v>0</v>
      </c>
      <c r="AB55" s="80">
        <f>SUBTOTAL(9,AB35:AB54)</f>
        <v>0</v>
      </c>
      <c r="AC55" s="81"/>
      <c r="AD55" s="81"/>
      <c r="AE55" s="81"/>
      <c r="AF55" s="81"/>
      <c r="AG55" s="73"/>
      <c r="AH55" s="73"/>
      <c r="AI55" s="73">
        <f>SUBTOTAL(9,AI35:AI54)</f>
        <v>0</v>
      </c>
      <c r="AJ55" s="73">
        <f>SUBTOTAL(9,AJ35:AJ54)</f>
        <v>0</v>
      </c>
      <c r="AK55" s="73">
        <f>SUBTOTAL(9,AK35:AK54)</f>
        <v>0</v>
      </c>
      <c r="AL55" s="73">
        <f>SUBTOTAL(9,AL35:AL54)</f>
        <v>0</v>
      </c>
      <c r="AM55" s="73"/>
    </row>
    <row r="56" spans="19:39" ht="16.5" thickBot="1" x14ac:dyDescent="0.3">
      <c r="S56" s="53"/>
      <c r="T56" s="53"/>
      <c r="U56" s="54"/>
      <c r="V56" s="55"/>
      <c r="W56" s="56"/>
      <c r="X56" s="75">
        <v>3</v>
      </c>
      <c r="Y56" s="59"/>
      <c r="Z56" s="59"/>
      <c r="AA56" s="59"/>
      <c r="AB56" s="64">
        <f t="shared" ref="AB56:AB65" si="35">IF(X56=0,(Y56+Z56+AA56)*$F$10,IF(X56=1,(Y56+Z56+AA56)*$F$11,IF(X56=2,(Y56+Z56+AA56)*$F$12,IF(X56=3,(Y56+Z56+AA56)*$F$13))))</f>
        <v>0</v>
      </c>
      <c r="AC56" s="115"/>
      <c r="AD56" s="79">
        <f>AC56/6</f>
        <v>0</v>
      </c>
      <c r="AE56" s="62">
        <f t="shared" ref="AE56:AE75" si="36">SUM(AC56:AD56)</f>
        <v>0</v>
      </c>
      <c r="AF56" s="62">
        <f t="shared" ref="AF56:AF65" si="37">IF(V56="MTR",IF(AE56*0.25&gt;=$F$7, AE56/2,(AE56-$F$7)/2),IF(V56="50%", IF((AE56/2)*0.25&gt;=$F$8, AE56/2,((AE56/2)-$F$8)),IF(AE56*0.25&gt;=$F$8,AE56,AE56-$F$8)))</f>
        <v>-174.88</v>
      </c>
      <c r="AG56" s="76">
        <f t="shared" ref="AG56:AG65" si="38">IF(V56="MTR",IF(AE56*0.25&gt;=$F$7,1,2),IF(V56="50%",IF((AE56/2)*0.25&gt;=$F$8,1,2),IF(AE56*0.25&gt;=$F$8,1,2)))</f>
        <v>2</v>
      </c>
      <c r="AH56" s="111"/>
      <c r="AI56" s="62">
        <f t="shared" ref="AI56:AI65" si="39">IF((AF56*AH56/100)&gt;=(AB56*(1+$D$9/100)),AB56*(1+$D$9/100),(AF56*AH56/100))</f>
        <v>0</v>
      </c>
      <c r="AJ56" s="62">
        <f>IF((AI56+AK56)=AB56,0,AB56-(AI56+AK56))</f>
        <v>0</v>
      </c>
      <c r="AK56" s="64">
        <f>IF((AB56-AI56)&gt;AL56,AL56,AB56-AI56)</f>
        <v>0</v>
      </c>
      <c r="AL56" s="64">
        <f>AB56*55%</f>
        <v>0</v>
      </c>
      <c r="AM56" s="64"/>
    </row>
    <row r="57" spans="19:39" ht="16.5" thickBot="1" x14ac:dyDescent="0.3">
      <c r="S57" s="53"/>
      <c r="T57" s="53"/>
      <c r="U57" s="54"/>
      <c r="V57" s="55"/>
      <c r="W57" s="56"/>
      <c r="X57" s="75">
        <v>3</v>
      </c>
      <c r="Y57" s="59"/>
      <c r="Z57" s="59"/>
      <c r="AA57" s="59"/>
      <c r="AB57" s="64">
        <f t="shared" si="35"/>
        <v>0</v>
      </c>
      <c r="AC57" s="115"/>
      <c r="AD57" s="79">
        <f t="shared" ref="AD57:AD75" si="40">AC57/6</f>
        <v>0</v>
      </c>
      <c r="AE57" s="62">
        <f t="shared" si="36"/>
        <v>0</v>
      </c>
      <c r="AF57" s="62">
        <f t="shared" si="37"/>
        <v>-174.88</v>
      </c>
      <c r="AG57" s="76">
        <f t="shared" si="38"/>
        <v>2</v>
      </c>
      <c r="AH57" s="111"/>
      <c r="AI57" s="62">
        <f t="shared" si="39"/>
        <v>0</v>
      </c>
      <c r="AJ57" s="62">
        <f t="shared" ref="AJ57:AJ65" si="41">IF((AI57+AK57)=AB57,0,AB57-(AI57+AK57))</f>
        <v>0</v>
      </c>
      <c r="AK57" s="64">
        <f t="shared" ref="AK57:AK65" si="42">IF((AB57-AI57)&gt;AL57,AL57,AB57-AI57)</f>
        <v>0</v>
      </c>
      <c r="AL57" s="64">
        <f t="shared" ref="AL57:AL65" si="43">AB57*55%</f>
        <v>0</v>
      </c>
      <c r="AM57" s="64"/>
    </row>
    <row r="58" spans="19:39" ht="16.5" thickBot="1" x14ac:dyDescent="0.3">
      <c r="S58" s="53"/>
      <c r="T58" s="53"/>
      <c r="U58" s="54"/>
      <c r="V58" s="55"/>
      <c r="W58" s="56"/>
      <c r="X58" s="75">
        <v>3</v>
      </c>
      <c r="Y58" s="59"/>
      <c r="Z58" s="59"/>
      <c r="AA58" s="59"/>
      <c r="AB58" s="64">
        <f t="shared" si="35"/>
        <v>0</v>
      </c>
      <c r="AC58" s="115"/>
      <c r="AD58" s="79">
        <f t="shared" si="40"/>
        <v>0</v>
      </c>
      <c r="AE58" s="62">
        <f t="shared" si="36"/>
        <v>0</v>
      </c>
      <c r="AF58" s="62">
        <f t="shared" si="37"/>
        <v>-174.88</v>
      </c>
      <c r="AG58" s="76">
        <f t="shared" si="38"/>
        <v>2</v>
      </c>
      <c r="AH58" s="111"/>
      <c r="AI58" s="62">
        <f t="shared" si="39"/>
        <v>0</v>
      </c>
      <c r="AJ58" s="62">
        <f t="shared" si="41"/>
        <v>0</v>
      </c>
      <c r="AK58" s="64">
        <f t="shared" si="42"/>
        <v>0</v>
      </c>
      <c r="AL58" s="64">
        <f t="shared" si="43"/>
        <v>0</v>
      </c>
      <c r="AM58" s="64"/>
    </row>
    <row r="59" spans="19:39" ht="16.5" thickBot="1" x14ac:dyDescent="0.3">
      <c r="S59" s="53"/>
      <c r="T59" s="53"/>
      <c r="U59" s="54"/>
      <c r="V59" s="55"/>
      <c r="W59" s="56"/>
      <c r="X59" s="75">
        <v>3</v>
      </c>
      <c r="Y59" s="59"/>
      <c r="Z59" s="59"/>
      <c r="AA59" s="59"/>
      <c r="AB59" s="64">
        <f t="shared" si="35"/>
        <v>0</v>
      </c>
      <c r="AC59" s="115"/>
      <c r="AD59" s="79">
        <f t="shared" si="40"/>
        <v>0</v>
      </c>
      <c r="AE59" s="62">
        <f t="shared" si="36"/>
        <v>0</v>
      </c>
      <c r="AF59" s="62">
        <f t="shared" si="37"/>
        <v>-174.88</v>
      </c>
      <c r="AG59" s="76">
        <f t="shared" si="38"/>
        <v>2</v>
      </c>
      <c r="AH59" s="111"/>
      <c r="AI59" s="62">
        <f t="shared" si="39"/>
        <v>0</v>
      </c>
      <c r="AJ59" s="62">
        <f t="shared" si="41"/>
        <v>0</v>
      </c>
      <c r="AK59" s="64">
        <f t="shared" si="42"/>
        <v>0</v>
      </c>
      <c r="AL59" s="64">
        <f t="shared" si="43"/>
        <v>0</v>
      </c>
      <c r="AM59" s="64"/>
    </row>
    <row r="60" spans="19:39" ht="16.5" thickBot="1" x14ac:dyDescent="0.3">
      <c r="S60" s="53"/>
      <c r="T60" s="53"/>
      <c r="U60" s="54"/>
      <c r="V60" s="55"/>
      <c r="W60" s="56"/>
      <c r="X60" s="75">
        <v>3</v>
      </c>
      <c r="Y60" s="59"/>
      <c r="Z60" s="59"/>
      <c r="AA60" s="59"/>
      <c r="AB60" s="64">
        <f t="shared" si="35"/>
        <v>0</v>
      </c>
      <c r="AC60" s="115"/>
      <c r="AD60" s="79">
        <f t="shared" si="40"/>
        <v>0</v>
      </c>
      <c r="AE60" s="62">
        <f t="shared" si="36"/>
        <v>0</v>
      </c>
      <c r="AF60" s="62">
        <f t="shared" si="37"/>
        <v>-174.88</v>
      </c>
      <c r="AG60" s="76">
        <f t="shared" si="38"/>
        <v>2</v>
      </c>
      <c r="AH60" s="111"/>
      <c r="AI60" s="62">
        <f t="shared" si="39"/>
        <v>0</v>
      </c>
      <c r="AJ60" s="62">
        <f t="shared" si="41"/>
        <v>0</v>
      </c>
      <c r="AK60" s="64">
        <f t="shared" si="42"/>
        <v>0</v>
      </c>
      <c r="AL60" s="64">
        <f t="shared" si="43"/>
        <v>0</v>
      </c>
      <c r="AM60" s="64"/>
    </row>
    <row r="61" spans="19:39" ht="16.5" thickBot="1" x14ac:dyDescent="0.3">
      <c r="S61" s="53"/>
      <c r="T61" s="53"/>
      <c r="U61" s="54"/>
      <c r="V61" s="55"/>
      <c r="W61" s="56"/>
      <c r="X61" s="75">
        <v>3</v>
      </c>
      <c r="Y61" s="59"/>
      <c r="Z61" s="59"/>
      <c r="AA61" s="59"/>
      <c r="AB61" s="64">
        <f t="shared" si="35"/>
        <v>0</v>
      </c>
      <c r="AC61" s="115"/>
      <c r="AD61" s="79">
        <f t="shared" si="40"/>
        <v>0</v>
      </c>
      <c r="AE61" s="62">
        <f t="shared" si="36"/>
        <v>0</v>
      </c>
      <c r="AF61" s="62">
        <f t="shared" si="37"/>
        <v>-174.88</v>
      </c>
      <c r="AG61" s="76">
        <f t="shared" si="38"/>
        <v>2</v>
      </c>
      <c r="AH61" s="111"/>
      <c r="AI61" s="62">
        <f t="shared" si="39"/>
        <v>0</v>
      </c>
      <c r="AJ61" s="62">
        <f t="shared" si="41"/>
        <v>0</v>
      </c>
      <c r="AK61" s="64">
        <f t="shared" si="42"/>
        <v>0</v>
      </c>
      <c r="AL61" s="64">
        <f t="shared" si="43"/>
        <v>0</v>
      </c>
      <c r="AM61" s="64"/>
    </row>
    <row r="62" spans="19:39" ht="16.5" thickBot="1" x14ac:dyDescent="0.3">
      <c r="S62" s="53"/>
      <c r="T62" s="53"/>
      <c r="U62" s="54"/>
      <c r="V62" s="55"/>
      <c r="W62" s="56"/>
      <c r="X62" s="75">
        <v>3</v>
      </c>
      <c r="Y62" s="59"/>
      <c r="Z62" s="59"/>
      <c r="AA62" s="59"/>
      <c r="AB62" s="64">
        <f t="shared" si="35"/>
        <v>0</v>
      </c>
      <c r="AC62" s="115"/>
      <c r="AD62" s="79">
        <f t="shared" si="40"/>
        <v>0</v>
      </c>
      <c r="AE62" s="62">
        <f t="shared" si="36"/>
        <v>0</v>
      </c>
      <c r="AF62" s="62">
        <f t="shared" si="37"/>
        <v>-174.88</v>
      </c>
      <c r="AG62" s="76">
        <f t="shared" si="38"/>
        <v>2</v>
      </c>
      <c r="AH62" s="111"/>
      <c r="AI62" s="62">
        <f t="shared" si="39"/>
        <v>0</v>
      </c>
      <c r="AJ62" s="62">
        <f t="shared" si="41"/>
        <v>0</v>
      </c>
      <c r="AK62" s="64">
        <f t="shared" si="42"/>
        <v>0</v>
      </c>
      <c r="AL62" s="64">
        <f t="shared" si="43"/>
        <v>0</v>
      </c>
      <c r="AM62" s="64"/>
    </row>
    <row r="63" spans="19:39" ht="16.5" thickBot="1" x14ac:dyDescent="0.3">
      <c r="S63" s="53"/>
      <c r="T63" s="53"/>
      <c r="U63" s="54"/>
      <c r="V63" s="55"/>
      <c r="W63" s="56"/>
      <c r="X63" s="75">
        <v>3</v>
      </c>
      <c r="Y63" s="59"/>
      <c r="Z63" s="59"/>
      <c r="AA63" s="59"/>
      <c r="AB63" s="64">
        <f t="shared" si="35"/>
        <v>0</v>
      </c>
      <c r="AC63" s="115"/>
      <c r="AD63" s="79">
        <f t="shared" si="40"/>
        <v>0</v>
      </c>
      <c r="AE63" s="62">
        <f t="shared" si="36"/>
        <v>0</v>
      </c>
      <c r="AF63" s="62">
        <f t="shared" si="37"/>
        <v>-174.88</v>
      </c>
      <c r="AG63" s="76">
        <f t="shared" si="38"/>
        <v>2</v>
      </c>
      <c r="AH63" s="111"/>
      <c r="AI63" s="62">
        <f t="shared" si="39"/>
        <v>0</v>
      </c>
      <c r="AJ63" s="62">
        <f t="shared" si="41"/>
        <v>0</v>
      </c>
      <c r="AK63" s="64">
        <f t="shared" si="42"/>
        <v>0</v>
      </c>
      <c r="AL63" s="64">
        <f t="shared" si="43"/>
        <v>0</v>
      </c>
      <c r="AM63" s="64"/>
    </row>
    <row r="64" spans="19:39" ht="16.5" thickBot="1" x14ac:dyDescent="0.3">
      <c r="S64" s="53"/>
      <c r="T64" s="53"/>
      <c r="U64" s="54"/>
      <c r="V64" s="55"/>
      <c r="W64" s="56"/>
      <c r="X64" s="75">
        <v>3</v>
      </c>
      <c r="Y64" s="59"/>
      <c r="Z64" s="59"/>
      <c r="AA64" s="59"/>
      <c r="AB64" s="64">
        <f t="shared" si="35"/>
        <v>0</v>
      </c>
      <c r="AC64" s="115"/>
      <c r="AD64" s="79">
        <f t="shared" si="40"/>
        <v>0</v>
      </c>
      <c r="AE64" s="62">
        <f t="shared" si="36"/>
        <v>0</v>
      </c>
      <c r="AF64" s="62">
        <f t="shared" si="37"/>
        <v>-174.88</v>
      </c>
      <c r="AG64" s="76">
        <f t="shared" si="38"/>
        <v>2</v>
      </c>
      <c r="AH64" s="111"/>
      <c r="AI64" s="62">
        <f t="shared" si="39"/>
        <v>0</v>
      </c>
      <c r="AJ64" s="62">
        <f t="shared" si="41"/>
        <v>0</v>
      </c>
      <c r="AK64" s="64">
        <f t="shared" si="42"/>
        <v>0</v>
      </c>
      <c r="AL64" s="64">
        <f t="shared" si="43"/>
        <v>0</v>
      </c>
      <c r="AM64" s="64"/>
    </row>
    <row r="65" spans="19:39" ht="16.5" thickBot="1" x14ac:dyDescent="0.3">
      <c r="S65" s="53"/>
      <c r="T65" s="53"/>
      <c r="U65" s="54"/>
      <c r="V65" s="55"/>
      <c r="W65" s="56"/>
      <c r="X65" s="75">
        <v>3</v>
      </c>
      <c r="Y65" s="59"/>
      <c r="Z65" s="59"/>
      <c r="AA65" s="59"/>
      <c r="AB65" s="64">
        <f t="shared" si="35"/>
        <v>0</v>
      </c>
      <c r="AC65" s="115"/>
      <c r="AD65" s="79">
        <f t="shared" si="40"/>
        <v>0</v>
      </c>
      <c r="AE65" s="62">
        <f t="shared" si="36"/>
        <v>0</v>
      </c>
      <c r="AF65" s="62">
        <f t="shared" si="37"/>
        <v>-174.88</v>
      </c>
      <c r="AG65" s="76">
        <f t="shared" si="38"/>
        <v>2</v>
      </c>
      <c r="AH65" s="111"/>
      <c r="AI65" s="62">
        <f t="shared" si="39"/>
        <v>0</v>
      </c>
      <c r="AJ65" s="62">
        <f t="shared" si="41"/>
        <v>0</v>
      </c>
      <c r="AK65" s="64">
        <f t="shared" si="42"/>
        <v>0</v>
      </c>
      <c r="AL65" s="64">
        <f t="shared" si="43"/>
        <v>0</v>
      </c>
      <c r="AM65" s="64"/>
    </row>
    <row r="66" spans="19:39" ht="16.5" thickBot="1" x14ac:dyDescent="0.3">
      <c r="S66" s="53"/>
      <c r="T66" s="53"/>
      <c r="U66" s="54"/>
      <c r="V66" s="55"/>
      <c r="W66" s="56"/>
      <c r="X66" s="75">
        <v>3</v>
      </c>
      <c r="Y66" s="59"/>
      <c r="Z66" s="59"/>
      <c r="AA66" s="59"/>
      <c r="AB66" s="64">
        <f t="shared" ref="AB66:AB75" si="44">IF(X66=0,(Y66+Z66+AA66)*$F$10,IF(X66=1,(Y66+Z66+AA66)*$F$11,IF(X66=2,(Y66+Z66+AA66)*$F$12,IF(X66=3,(Y66+Z66+AA66)*$F$13))))</f>
        <v>0</v>
      </c>
      <c r="AC66" s="115"/>
      <c r="AD66" s="79">
        <f t="shared" si="40"/>
        <v>0</v>
      </c>
      <c r="AE66" s="62">
        <f t="shared" si="36"/>
        <v>0</v>
      </c>
      <c r="AF66" s="62">
        <f t="shared" ref="AF66:AF75" si="45">IF(V66="MTR",IF(AE66*0.25&gt;=$F$7, AE66/2,(AE66-$F$7)/2),IF(V66="50%", IF((AE66/2)*0.25&gt;=$F$8, AE66/2,((AE66/2)-$F$8)),IF(AE66*0.25&gt;=$F$8,AE66,AE66-$F$8)))</f>
        <v>-174.88</v>
      </c>
      <c r="AG66" s="76">
        <f t="shared" ref="AG66:AG75" si="46">IF(V66="MTR",IF(AE66*0.25&gt;=$F$7,1,2),IF(V66="50%",IF((AE66/2)*0.25&gt;=$F$8,1,2),IF(AE66*0.25&gt;=$F$8,1,2)))</f>
        <v>2</v>
      </c>
      <c r="AH66" s="111"/>
      <c r="AI66" s="62">
        <f t="shared" ref="AI66:AI75" si="47">IF((AF66*AH66/100)&gt;=(AB66*(1+$D$9/100)),AB66*(1+$D$9/100),(AF66*AH66/100))</f>
        <v>0</v>
      </c>
      <c r="AJ66" s="62">
        <f>IF((AI66+AK66)=AB66,0,AB66-(AI66+AK66))</f>
        <v>0</v>
      </c>
      <c r="AK66" s="64">
        <f>IF((AB66-AI66)&gt;AL66,AL66,AB66-AI66)</f>
        <v>0</v>
      </c>
      <c r="AL66" s="64">
        <f>AB66*55%</f>
        <v>0</v>
      </c>
      <c r="AM66" s="64"/>
    </row>
    <row r="67" spans="19:39" ht="16.5" thickBot="1" x14ac:dyDescent="0.3">
      <c r="S67" s="53"/>
      <c r="T67" s="53"/>
      <c r="U67" s="54"/>
      <c r="V67" s="55"/>
      <c r="W67" s="56"/>
      <c r="X67" s="75">
        <v>3</v>
      </c>
      <c r="Y67" s="59"/>
      <c r="Z67" s="59"/>
      <c r="AA67" s="59"/>
      <c r="AB67" s="64">
        <f t="shared" si="44"/>
        <v>0</v>
      </c>
      <c r="AC67" s="115"/>
      <c r="AD67" s="79">
        <f t="shared" si="40"/>
        <v>0</v>
      </c>
      <c r="AE67" s="62">
        <f t="shared" si="36"/>
        <v>0</v>
      </c>
      <c r="AF67" s="62">
        <f t="shared" si="45"/>
        <v>-174.88</v>
      </c>
      <c r="AG67" s="76">
        <f t="shared" si="46"/>
        <v>2</v>
      </c>
      <c r="AH67" s="111"/>
      <c r="AI67" s="62">
        <f t="shared" si="47"/>
        <v>0</v>
      </c>
      <c r="AJ67" s="62">
        <f t="shared" ref="AJ67:AJ75" si="48">IF((AI67+AK67)=AB67,0,AB67-(AI67+AK67))</f>
        <v>0</v>
      </c>
      <c r="AK67" s="64">
        <f t="shared" ref="AK67:AK75" si="49">IF((AB67-AI67)&gt;AL67,AL67,AB67-AI67)</f>
        <v>0</v>
      </c>
      <c r="AL67" s="64">
        <f t="shared" ref="AL67:AL75" si="50">AB67*55%</f>
        <v>0</v>
      </c>
      <c r="AM67" s="64"/>
    </row>
    <row r="68" spans="19:39" ht="16.5" thickBot="1" x14ac:dyDescent="0.3">
      <c r="S68" s="53"/>
      <c r="T68" s="53"/>
      <c r="U68" s="54"/>
      <c r="V68" s="55"/>
      <c r="W68" s="56"/>
      <c r="X68" s="75">
        <v>3</v>
      </c>
      <c r="Y68" s="59"/>
      <c r="Z68" s="59"/>
      <c r="AA68" s="59"/>
      <c r="AB68" s="64">
        <f t="shared" si="44"/>
        <v>0</v>
      </c>
      <c r="AC68" s="115"/>
      <c r="AD68" s="79">
        <f t="shared" si="40"/>
        <v>0</v>
      </c>
      <c r="AE68" s="62">
        <f t="shared" si="36"/>
        <v>0</v>
      </c>
      <c r="AF68" s="62">
        <f t="shared" si="45"/>
        <v>-174.88</v>
      </c>
      <c r="AG68" s="76">
        <f t="shared" si="46"/>
        <v>2</v>
      </c>
      <c r="AH68" s="111"/>
      <c r="AI68" s="62">
        <f t="shared" si="47"/>
        <v>0</v>
      </c>
      <c r="AJ68" s="62">
        <f t="shared" si="48"/>
        <v>0</v>
      </c>
      <c r="AK68" s="64">
        <f t="shared" si="49"/>
        <v>0</v>
      </c>
      <c r="AL68" s="64">
        <f t="shared" si="50"/>
        <v>0</v>
      </c>
      <c r="AM68" s="64"/>
    </row>
    <row r="69" spans="19:39" ht="16.5" thickBot="1" x14ac:dyDescent="0.3">
      <c r="S69" s="53"/>
      <c r="T69" s="53"/>
      <c r="U69" s="54"/>
      <c r="V69" s="55"/>
      <c r="W69" s="56"/>
      <c r="X69" s="75">
        <v>3</v>
      </c>
      <c r="Y69" s="59"/>
      <c r="Z69" s="59"/>
      <c r="AA69" s="59"/>
      <c r="AB69" s="64">
        <f t="shared" si="44"/>
        <v>0</v>
      </c>
      <c r="AC69" s="115"/>
      <c r="AD69" s="79">
        <f t="shared" si="40"/>
        <v>0</v>
      </c>
      <c r="AE69" s="62">
        <f t="shared" si="36"/>
        <v>0</v>
      </c>
      <c r="AF69" s="62">
        <f t="shared" si="45"/>
        <v>-174.88</v>
      </c>
      <c r="AG69" s="76">
        <f t="shared" si="46"/>
        <v>2</v>
      </c>
      <c r="AH69" s="111"/>
      <c r="AI69" s="62">
        <f t="shared" si="47"/>
        <v>0</v>
      </c>
      <c r="AJ69" s="62">
        <f t="shared" si="48"/>
        <v>0</v>
      </c>
      <c r="AK69" s="64">
        <f t="shared" si="49"/>
        <v>0</v>
      </c>
      <c r="AL69" s="64">
        <f t="shared" si="50"/>
        <v>0</v>
      </c>
      <c r="AM69" s="64"/>
    </row>
    <row r="70" spans="19:39" ht="16.5" thickBot="1" x14ac:dyDescent="0.3">
      <c r="S70" s="53"/>
      <c r="T70" s="53"/>
      <c r="U70" s="54"/>
      <c r="V70" s="55"/>
      <c r="W70" s="56"/>
      <c r="X70" s="75">
        <v>3</v>
      </c>
      <c r="Y70" s="59"/>
      <c r="Z70" s="59"/>
      <c r="AA70" s="59"/>
      <c r="AB70" s="64">
        <f t="shared" si="44"/>
        <v>0</v>
      </c>
      <c r="AC70" s="115"/>
      <c r="AD70" s="79">
        <f t="shared" si="40"/>
        <v>0</v>
      </c>
      <c r="AE70" s="62">
        <f t="shared" si="36"/>
        <v>0</v>
      </c>
      <c r="AF70" s="62">
        <f t="shared" si="45"/>
        <v>-174.88</v>
      </c>
      <c r="AG70" s="76">
        <f t="shared" si="46"/>
        <v>2</v>
      </c>
      <c r="AH70" s="111"/>
      <c r="AI70" s="62">
        <f t="shared" si="47"/>
        <v>0</v>
      </c>
      <c r="AJ70" s="62">
        <f t="shared" si="48"/>
        <v>0</v>
      </c>
      <c r="AK70" s="64">
        <f t="shared" si="49"/>
        <v>0</v>
      </c>
      <c r="AL70" s="64">
        <f t="shared" si="50"/>
        <v>0</v>
      </c>
      <c r="AM70" s="64"/>
    </row>
    <row r="71" spans="19:39" ht="16.5" thickBot="1" x14ac:dyDescent="0.3">
      <c r="S71" s="53"/>
      <c r="T71" s="53"/>
      <c r="U71" s="54"/>
      <c r="V71" s="55"/>
      <c r="W71" s="56"/>
      <c r="X71" s="75">
        <v>3</v>
      </c>
      <c r="Y71" s="59"/>
      <c r="Z71" s="59"/>
      <c r="AA71" s="59"/>
      <c r="AB71" s="64">
        <f t="shared" si="44"/>
        <v>0</v>
      </c>
      <c r="AC71" s="115"/>
      <c r="AD71" s="79">
        <f t="shared" si="40"/>
        <v>0</v>
      </c>
      <c r="AE71" s="62">
        <f t="shared" si="36"/>
        <v>0</v>
      </c>
      <c r="AF71" s="62">
        <f t="shared" si="45"/>
        <v>-174.88</v>
      </c>
      <c r="AG71" s="76">
        <f t="shared" si="46"/>
        <v>2</v>
      </c>
      <c r="AH71" s="111"/>
      <c r="AI71" s="62">
        <f t="shared" si="47"/>
        <v>0</v>
      </c>
      <c r="AJ71" s="62">
        <f t="shared" si="48"/>
        <v>0</v>
      </c>
      <c r="AK71" s="64">
        <f t="shared" si="49"/>
        <v>0</v>
      </c>
      <c r="AL71" s="64">
        <f t="shared" si="50"/>
        <v>0</v>
      </c>
      <c r="AM71" s="64"/>
    </row>
    <row r="72" spans="19:39" ht="16.5" thickBot="1" x14ac:dyDescent="0.3">
      <c r="S72" s="53"/>
      <c r="T72" s="53"/>
      <c r="U72" s="54"/>
      <c r="V72" s="55"/>
      <c r="W72" s="56"/>
      <c r="X72" s="75">
        <v>3</v>
      </c>
      <c r="Y72" s="59"/>
      <c r="Z72" s="59"/>
      <c r="AA72" s="59"/>
      <c r="AB72" s="64">
        <f t="shared" si="44"/>
        <v>0</v>
      </c>
      <c r="AC72" s="115"/>
      <c r="AD72" s="79">
        <f t="shared" si="40"/>
        <v>0</v>
      </c>
      <c r="AE72" s="62">
        <f t="shared" si="36"/>
        <v>0</v>
      </c>
      <c r="AF72" s="62">
        <f t="shared" si="45"/>
        <v>-174.88</v>
      </c>
      <c r="AG72" s="76">
        <f t="shared" si="46"/>
        <v>2</v>
      </c>
      <c r="AH72" s="111"/>
      <c r="AI72" s="62">
        <f t="shared" si="47"/>
        <v>0</v>
      </c>
      <c r="AJ72" s="62">
        <f t="shared" si="48"/>
        <v>0</v>
      </c>
      <c r="AK72" s="64">
        <f t="shared" si="49"/>
        <v>0</v>
      </c>
      <c r="AL72" s="64">
        <f t="shared" si="50"/>
        <v>0</v>
      </c>
      <c r="AM72" s="64"/>
    </row>
    <row r="73" spans="19:39" ht="16.5" thickBot="1" x14ac:dyDescent="0.3">
      <c r="S73" s="53"/>
      <c r="T73" s="53"/>
      <c r="U73" s="54"/>
      <c r="V73" s="55"/>
      <c r="W73" s="56"/>
      <c r="X73" s="75">
        <v>3</v>
      </c>
      <c r="Y73" s="59"/>
      <c r="Z73" s="59"/>
      <c r="AA73" s="59"/>
      <c r="AB73" s="64">
        <f t="shared" si="44"/>
        <v>0</v>
      </c>
      <c r="AC73" s="115"/>
      <c r="AD73" s="79">
        <f t="shared" si="40"/>
        <v>0</v>
      </c>
      <c r="AE73" s="62">
        <f t="shared" si="36"/>
        <v>0</v>
      </c>
      <c r="AF73" s="62">
        <f t="shared" si="45"/>
        <v>-174.88</v>
      </c>
      <c r="AG73" s="76">
        <f t="shared" si="46"/>
        <v>2</v>
      </c>
      <c r="AH73" s="111"/>
      <c r="AI73" s="62">
        <f t="shared" si="47"/>
        <v>0</v>
      </c>
      <c r="AJ73" s="62">
        <f t="shared" si="48"/>
        <v>0</v>
      </c>
      <c r="AK73" s="64">
        <f t="shared" si="49"/>
        <v>0</v>
      </c>
      <c r="AL73" s="64">
        <f t="shared" si="50"/>
        <v>0</v>
      </c>
      <c r="AM73" s="64"/>
    </row>
    <row r="74" spans="19:39" ht="16.5" thickBot="1" x14ac:dyDescent="0.3">
      <c r="S74" s="53"/>
      <c r="T74" s="53"/>
      <c r="U74" s="54"/>
      <c r="V74" s="55"/>
      <c r="W74" s="56"/>
      <c r="X74" s="75">
        <v>3</v>
      </c>
      <c r="Y74" s="59"/>
      <c r="Z74" s="59"/>
      <c r="AA74" s="59"/>
      <c r="AB74" s="64">
        <f t="shared" si="44"/>
        <v>0</v>
      </c>
      <c r="AC74" s="115"/>
      <c r="AD74" s="79">
        <f t="shared" si="40"/>
        <v>0</v>
      </c>
      <c r="AE74" s="62">
        <f t="shared" si="36"/>
        <v>0</v>
      </c>
      <c r="AF74" s="62">
        <f t="shared" si="45"/>
        <v>-174.88</v>
      </c>
      <c r="AG74" s="76">
        <f t="shared" si="46"/>
        <v>2</v>
      </c>
      <c r="AH74" s="111"/>
      <c r="AI74" s="62">
        <f t="shared" si="47"/>
        <v>0</v>
      </c>
      <c r="AJ74" s="62">
        <f t="shared" si="48"/>
        <v>0</v>
      </c>
      <c r="AK74" s="64">
        <f t="shared" si="49"/>
        <v>0</v>
      </c>
      <c r="AL74" s="64">
        <f t="shared" si="50"/>
        <v>0</v>
      </c>
      <c r="AM74" s="64"/>
    </row>
    <row r="75" spans="19:39" ht="16.5" thickBot="1" x14ac:dyDescent="0.3">
      <c r="S75" s="53"/>
      <c r="T75" s="53"/>
      <c r="U75" s="54"/>
      <c r="V75" s="55"/>
      <c r="W75" s="56"/>
      <c r="X75" s="75">
        <v>3</v>
      </c>
      <c r="Y75" s="59"/>
      <c r="Z75" s="59"/>
      <c r="AA75" s="59"/>
      <c r="AB75" s="64">
        <f t="shared" si="44"/>
        <v>0</v>
      </c>
      <c r="AC75" s="115"/>
      <c r="AD75" s="79">
        <f t="shared" si="40"/>
        <v>0</v>
      </c>
      <c r="AE75" s="62">
        <f t="shared" si="36"/>
        <v>0</v>
      </c>
      <c r="AF75" s="62">
        <f t="shared" si="45"/>
        <v>-174.88</v>
      </c>
      <c r="AG75" s="76">
        <f t="shared" si="46"/>
        <v>2</v>
      </c>
      <c r="AH75" s="111"/>
      <c r="AI75" s="62">
        <f t="shared" si="47"/>
        <v>0</v>
      </c>
      <c r="AJ75" s="62">
        <f t="shared" si="48"/>
        <v>0</v>
      </c>
      <c r="AK75" s="64">
        <f t="shared" si="49"/>
        <v>0</v>
      </c>
      <c r="AL75" s="64">
        <f t="shared" si="50"/>
        <v>0</v>
      </c>
      <c r="AM75" s="64"/>
    </row>
    <row r="76" spans="19:39" ht="16.5" thickBot="1" x14ac:dyDescent="0.3">
      <c r="S76" s="53"/>
      <c r="T76" s="53"/>
      <c r="U76" s="54"/>
      <c r="V76" s="55"/>
      <c r="W76" s="56"/>
      <c r="X76" s="75">
        <v>3</v>
      </c>
      <c r="Y76" s="59"/>
      <c r="Z76" s="59"/>
      <c r="AA76" s="59"/>
      <c r="AB76" s="64">
        <f t="shared" ref="AB76:AB80" si="51">IF(X76=0,(Y76+Z76+AA76)*$F$10,IF(X76=1,(Y76+Z76+AA76)*$F$11,IF(X76=2,(Y76+Z76+AA76)*$F$12,IF(X76=3,(Y76+Z76+AA76)*$F$13))))</f>
        <v>0</v>
      </c>
      <c r="AC76" s="115"/>
      <c r="AD76" s="79">
        <f t="shared" ref="AD76:AD80" si="52">AC76/6</f>
        <v>0</v>
      </c>
      <c r="AE76" s="62">
        <f t="shared" ref="AE76:AE80" si="53">SUM(AC76:AD76)</f>
        <v>0</v>
      </c>
      <c r="AF76" s="62">
        <f t="shared" ref="AF76:AF80" si="54">IF(V76="MTR",IF(AE76*0.25&gt;=$F$7, AE76/2,(AE76-$F$7)/2),IF(V76="50%", IF((AE76/2)*0.25&gt;=$F$8, AE76/2,((AE76/2)-$F$8)),IF(AE76*0.25&gt;=$F$8,AE76,AE76-$F$8)))</f>
        <v>-174.88</v>
      </c>
      <c r="AG76" s="76">
        <f t="shared" ref="AG76:AG80" si="55">IF(V76="MTR",IF(AE76*0.25&gt;=$F$7,1,2),IF(V76="50%",IF((AE76/2)*0.25&gt;=$F$8,1,2),IF(AE76*0.25&gt;=$F$8,1,2)))</f>
        <v>2</v>
      </c>
      <c r="AH76" s="111"/>
      <c r="AI76" s="62">
        <f t="shared" ref="AI76:AI80" si="56">IF((AF76*AH76/100)&gt;=(AB76*(1+$D$9/100)),AB76*(1+$D$9/100),(AF76*AH76/100))</f>
        <v>0</v>
      </c>
      <c r="AJ76" s="62">
        <f t="shared" ref="AJ76:AJ80" si="57">IF((AI76+AK76)=AB76,0,AB76-(AI76+AK76))</f>
        <v>0</v>
      </c>
      <c r="AK76" s="64">
        <f t="shared" ref="AK76:AK80" si="58">IF((AB76-AI76)&gt;AL76,AL76,AB76-AI76)</f>
        <v>0</v>
      </c>
      <c r="AL76" s="64">
        <f t="shared" ref="AL76:AL80" si="59">AB76*55%</f>
        <v>0</v>
      </c>
      <c r="AM76" s="64"/>
    </row>
    <row r="77" spans="19:39" ht="16.5" thickBot="1" x14ac:dyDescent="0.3">
      <c r="S77" s="53"/>
      <c r="T77" s="53"/>
      <c r="U77" s="54"/>
      <c r="V77" s="55"/>
      <c r="W77" s="56"/>
      <c r="X77" s="75">
        <v>3</v>
      </c>
      <c r="Y77" s="59"/>
      <c r="Z77" s="59"/>
      <c r="AA77" s="59"/>
      <c r="AB77" s="64">
        <f t="shared" si="51"/>
        <v>0</v>
      </c>
      <c r="AC77" s="115"/>
      <c r="AD77" s="79">
        <f t="shared" si="52"/>
        <v>0</v>
      </c>
      <c r="AE77" s="62">
        <f t="shared" si="53"/>
        <v>0</v>
      </c>
      <c r="AF77" s="62">
        <f t="shared" si="54"/>
        <v>-174.88</v>
      </c>
      <c r="AG77" s="76">
        <f t="shared" si="55"/>
        <v>2</v>
      </c>
      <c r="AH77" s="111"/>
      <c r="AI77" s="62">
        <f t="shared" si="56"/>
        <v>0</v>
      </c>
      <c r="AJ77" s="62">
        <f t="shared" si="57"/>
        <v>0</v>
      </c>
      <c r="AK77" s="64">
        <f t="shared" si="58"/>
        <v>0</v>
      </c>
      <c r="AL77" s="64">
        <f t="shared" si="59"/>
        <v>0</v>
      </c>
      <c r="AM77" s="64"/>
    </row>
    <row r="78" spans="19:39" ht="16.5" thickBot="1" x14ac:dyDescent="0.3">
      <c r="S78" s="53"/>
      <c r="T78" s="53"/>
      <c r="U78" s="54"/>
      <c r="V78" s="55"/>
      <c r="W78" s="56"/>
      <c r="X78" s="75">
        <v>3</v>
      </c>
      <c r="Y78" s="59"/>
      <c r="Z78" s="59"/>
      <c r="AA78" s="59"/>
      <c r="AB78" s="64">
        <f t="shared" si="51"/>
        <v>0</v>
      </c>
      <c r="AC78" s="115"/>
      <c r="AD78" s="79">
        <f t="shared" si="52"/>
        <v>0</v>
      </c>
      <c r="AE78" s="62">
        <f t="shared" si="53"/>
        <v>0</v>
      </c>
      <c r="AF78" s="62">
        <f t="shared" si="54"/>
        <v>-174.88</v>
      </c>
      <c r="AG78" s="76">
        <f t="shared" si="55"/>
        <v>2</v>
      </c>
      <c r="AH78" s="111"/>
      <c r="AI78" s="62">
        <f t="shared" si="56"/>
        <v>0</v>
      </c>
      <c r="AJ78" s="62">
        <f t="shared" si="57"/>
        <v>0</v>
      </c>
      <c r="AK78" s="64">
        <f t="shared" si="58"/>
        <v>0</v>
      </c>
      <c r="AL78" s="64">
        <f t="shared" si="59"/>
        <v>0</v>
      </c>
      <c r="AM78" s="64"/>
    </row>
    <row r="79" spans="19:39" ht="16.5" thickBot="1" x14ac:dyDescent="0.3">
      <c r="S79" s="53"/>
      <c r="T79" s="53"/>
      <c r="U79" s="54"/>
      <c r="V79" s="55"/>
      <c r="W79" s="56"/>
      <c r="X79" s="75">
        <v>3</v>
      </c>
      <c r="Y79" s="59"/>
      <c r="Z79" s="59"/>
      <c r="AA79" s="59"/>
      <c r="AB79" s="64">
        <f t="shared" si="51"/>
        <v>0</v>
      </c>
      <c r="AC79" s="115"/>
      <c r="AD79" s="79">
        <f t="shared" si="52"/>
        <v>0</v>
      </c>
      <c r="AE79" s="62">
        <f t="shared" si="53"/>
        <v>0</v>
      </c>
      <c r="AF79" s="62">
        <f t="shared" si="54"/>
        <v>-174.88</v>
      </c>
      <c r="AG79" s="76">
        <f t="shared" si="55"/>
        <v>2</v>
      </c>
      <c r="AH79" s="111"/>
      <c r="AI79" s="62">
        <f t="shared" si="56"/>
        <v>0</v>
      </c>
      <c r="AJ79" s="62">
        <f t="shared" si="57"/>
        <v>0</v>
      </c>
      <c r="AK79" s="64">
        <f t="shared" si="58"/>
        <v>0</v>
      </c>
      <c r="AL79" s="64">
        <f t="shared" si="59"/>
        <v>0</v>
      </c>
      <c r="AM79" s="64"/>
    </row>
    <row r="80" spans="19:39" ht="16.5" thickBot="1" x14ac:dyDescent="0.3">
      <c r="S80" s="53"/>
      <c r="T80" s="53"/>
      <c r="U80" s="54"/>
      <c r="V80" s="55"/>
      <c r="W80" s="56"/>
      <c r="X80" s="75">
        <v>3</v>
      </c>
      <c r="Y80" s="59"/>
      <c r="Z80" s="59"/>
      <c r="AA80" s="59"/>
      <c r="AB80" s="64">
        <f t="shared" si="51"/>
        <v>0</v>
      </c>
      <c r="AC80" s="115"/>
      <c r="AD80" s="79">
        <f t="shared" si="52"/>
        <v>0</v>
      </c>
      <c r="AE80" s="62">
        <f t="shared" si="53"/>
        <v>0</v>
      </c>
      <c r="AF80" s="62">
        <f t="shared" si="54"/>
        <v>-174.88</v>
      </c>
      <c r="AG80" s="76">
        <f t="shared" si="55"/>
        <v>2</v>
      </c>
      <c r="AH80" s="111"/>
      <c r="AI80" s="62">
        <f t="shared" si="56"/>
        <v>0</v>
      </c>
      <c r="AJ80" s="62">
        <f t="shared" si="57"/>
        <v>0</v>
      </c>
      <c r="AK80" s="64">
        <f t="shared" si="58"/>
        <v>0</v>
      </c>
      <c r="AL80" s="64">
        <f t="shared" si="59"/>
        <v>0</v>
      </c>
      <c r="AM80" s="64"/>
    </row>
    <row r="81" spans="19:39" ht="16.5" thickBot="1" x14ac:dyDescent="0.3">
      <c r="S81" s="65" t="s">
        <v>33</v>
      </c>
      <c r="T81" s="66"/>
      <c r="U81" s="66"/>
      <c r="V81" s="66"/>
      <c r="W81" s="66"/>
      <c r="X81" s="82"/>
      <c r="Y81" s="83">
        <f>SUBTOTAL(9,Y56:Y80)</f>
        <v>0</v>
      </c>
      <c r="Z81" s="83">
        <f>SUBTOTAL(9,Z56:Z80)</f>
        <v>0</v>
      </c>
      <c r="AA81" s="83">
        <f>SUBTOTAL(9,AA56:AA80)</f>
        <v>0</v>
      </c>
      <c r="AB81" s="80">
        <f>SUBTOTAL(9,AB56:AB80)</f>
        <v>0</v>
      </c>
      <c r="AC81" s="84"/>
      <c r="AD81" s="84"/>
      <c r="AE81" s="85"/>
      <c r="AF81" s="85"/>
      <c r="AG81" s="85"/>
      <c r="AH81" s="85"/>
      <c r="AI81" s="86">
        <f>SUBTOTAL(9,AI56:AI80)</f>
        <v>0</v>
      </c>
      <c r="AJ81" s="86">
        <f>SUBTOTAL(9,AJ56:AJ80)</f>
        <v>0</v>
      </c>
      <c r="AK81" s="86">
        <f t="shared" ref="AK81:AL81" si="60">SUBTOTAL(9,AK56:AK80)</f>
        <v>0</v>
      </c>
      <c r="AL81" s="86">
        <f t="shared" si="60"/>
        <v>0</v>
      </c>
      <c r="AM81" s="86"/>
    </row>
    <row r="82" spans="19:39" ht="16.5" thickBot="1" x14ac:dyDescent="0.3">
      <c r="S82" s="87" t="s">
        <v>34</v>
      </c>
      <c r="T82" s="88"/>
      <c r="U82" s="88"/>
      <c r="V82" s="88"/>
      <c r="W82" s="88"/>
      <c r="X82" s="89"/>
      <c r="Y82" s="90">
        <f>SUBTOTAL(9,Y25:Y81)</f>
        <v>0</v>
      </c>
      <c r="Z82" s="90">
        <f>SUBTOTAL(9,Z25:Z81)</f>
        <v>0</v>
      </c>
      <c r="AA82" s="90">
        <f>SUBTOTAL(9,AA25:AA81)</f>
        <v>0</v>
      </c>
      <c r="AB82" s="91">
        <f>SUBTOTAL(9,AB25:AB81)</f>
        <v>0</v>
      </c>
      <c r="AC82" s="92"/>
      <c r="AD82" s="93"/>
      <c r="AE82" s="94"/>
      <c r="AF82" s="95" t="s">
        <v>34</v>
      </c>
      <c r="AG82" s="96"/>
      <c r="AH82" s="97"/>
      <c r="AI82" s="98">
        <f>SUBTOTAL(9,AI25:AI81)</f>
        <v>0</v>
      </c>
      <c r="AJ82" s="99"/>
      <c r="AK82" s="99">
        <f>SUBTOTAL(9,AK25:AK81)</f>
        <v>0</v>
      </c>
      <c r="AL82" s="99"/>
      <c r="AM82" s="99"/>
    </row>
    <row r="85" spans="19:39" x14ac:dyDescent="0.25">
      <c r="T85" s="102"/>
      <c r="U85" s="102"/>
      <c r="V85" s="102"/>
      <c r="W85" s="102"/>
    </row>
    <row r="86" spans="19:39" ht="23.25" x14ac:dyDescent="0.35">
      <c r="T86" s="104" t="s">
        <v>41</v>
      </c>
      <c r="U86" s="104"/>
      <c r="V86" s="104"/>
      <c r="W86" s="104"/>
    </row>
    <row r="87" spans="19:39" s="103" customFormat="1" x14ac:dyDescent="0.25"/>
    <row r="88" spans="19:39" s="103" customFormat="1" x14ac:dyDescent="0.25">
      <c r="T88" s="116" t="s">
        <v>11</v>
      </c>
      <c r="U88" s="117" t="s">
        <v>42</v>
      </c>
      <c r="V88" s="117"/>
      <c r="W88" s="117"/>
    </row>
    <row r="89" spans="19:39" s="103" customFormat="1" x14ac:dyDescent="0.25">
      <c r="T89" s="118" t="s">
        <v>44</v>
      </c>
      <c r="U89" s="119" t="s">
        <v>43</v>
      </c>
      <c r="V89" s="119"/>
      <c r="W89" s="119"/>
    </row>
    <row r="90" spans="19:39" s="103" customFormat="1" x14ac:dyDescent="0.25">
      <c r="T90" s="116"/>
      <c r="U90" s="117"/>
      <c r="V90" s="117"/>
      <c r="W90" s="117"/>
    </row>
    <row r="91" spans="19:39" s="103" customFormat="1" x14ac:dyDescent="0.25">
      <c r="T91" s="120" t="s">
        <v>45</v>
      </c>
      <c r="U91" s="120"/>
      <c r="V91" s="121"/>
      <c r="W91" s="121"/>
      <c r="X91" s="121"/>
      <c r="Y91" s="121"/>
      <c r="Z91" s="121"/>
    </row>
    <row r="92" spans="19:39" s="103" customFormat="1" x14ac:dyDescent="0.25">
      <c r="T92" s="120" t="s">
        <v>25</v>
      </c>
      <c r="U92" s="120" t="s">
        <v>39</v>
      </c>
      <c r="V92" s="121" t="s">
        <v>46</v>
      </c>
      <c r="W92" s="121"/>
      <c r="X92" s="121"/>
      <c r="Y92" s="121"/>
      <c r="Z92" s="121"/>
    </row>
    <row r="93" spans="19:39" s="103" customFormat="1" x14ac:dyDescent="0.25">
      <c r="T93" s="120"/>
      <c r="U93" s="124" t="s">
        <v>48</v>
      </c>
      <c r="V93" s="121" t="s">
        <v>47</v>
      </c>
      <c r="W93" s="121"/>
      <c r="X93" s="121"/>
      <c r="Y93" s="121"/>
      <c r="Z93" s="121"/>
    </row>
    <row r="94" spans="19:39" s="103" customFormat="1" x14ac:dyDescent="0.25">
      <c r="T94" s="116"/>
      <c r="U94" s="116"/>
      <c r="V94" s="117"/>
      <c r="W94" s="117"/>
      <c r="X94" s="117"/>
      <c r="Y94" s="117"/>
      <c r="Z94" s="117"/>
    </row>
    <row r="95" spans="19:39" s="103" customFormat="1" x14ac:dyDescent="0.25">
      <c r="T95" s="118" t="s">
        <v>49</v>
      </c>
      <c r="U95" s="119" t="s">
        <v>54</v>
      </c>
      <c r="V95" s="119"/>
      <c r="W95" s="119"/>
      <c r="X95" s="119"/>
      <c r="Y95" s="119"/>
      <c r="Z95" s="119"/>
    </row>
    <row r="96" spans="19:39" s="103" customFormat="1" x14ac:dyDescent="0.25">
      <c r="T96" s="116"/>
      <c r="U96" s="117"/>
      <c r="V96" s="117"/>
      <c r="W96" s="117"/>
      <c r="X96" s="117"/>
      <c r="Y96" s="117"/>
      <c r="Z96" s="117"/>
    </row>
    <row r="97" spans="20:37" s="103" customFormat="1" x14ac:dyDescent="0.25">
      <c r="T97" s="120" t="s">
        <v>14</v>
      </c>
      <c r="U97" s="121" t="s">
        <v>50</v>
      </c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20:37" s="103" customFormat="1" x14ac:dyDescent="0.25">
      <c r="T98" s="116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</row>
    <row r="99" spans="20:37" s="103" customFormat="1" x14ac:dyDescent="0.25">
      <c r="T99" s="118" t="s">
        <v>15</v>
      </c>
      <c r="U99" s="118" t="s">
        <v>27</v>
      </c>
      <c r="V99" s="119" t="s">
        <v>51</v>
      </c>
      <c r="W99" s="119"/>
      <c r="X99" s="119"/>
      <c r="Y99" s="119"/>
      <c r="Z99" s="119"/>
      <c r="AA99" s="119"/>
    </row>
    <row r="100" spans="20:37" s="103" customFormat="1" x14ac:dyDescent="0.25">
      <c r="T100" s="120"/>
      <c r="U100" s="120" t="s">
        <v>28</v>
      </c>
      <c r="V100" s="121" t="s">
        <v>52</v>
      </c>
      <c r="W100" s="121"/>
      <c r="X100" s="121"/>
      <c r="Y100" s="121"/>
      <c r="Z100" s="121"/>
      <c r="AA100" s="121"/>
    </row>
    <row r="101" spans="20:37" s="103" customFormat="1" x14ac:dyDescent="0.25">
      <c r="T101" s="120"/>
      <c r="U101" s="120" t="s">
        <v>29</v>
      </c>
      <c r="V101" s="121" t="s">
        <v>53</v>
      </c>
      <c r="W101" s="121"/>
      <c r="X101" s="121"/>
      <c r="Y101" s="121"/>
      <c r="Z101" s="121"/>
      <c r="AA101" s="121"/>
    </row>
    <row r="102" spans="20:37" s="103" customFormat="1" x14ac:dyDescent="0.25">
      <c r="T102" s="116"/>
      <c r="U102" s="116"/>
      <c r="V102" s="117"/>
      <c r="W102" s="117"/>
      <c r="X102" s="117"/>
      <c r="Y102" s="117"/>
      <c r="Z102" s="117"/>
      <c r="AA102" s="117"/>
    </row>
    <row r="103" spans="20:37" s="103" customFormat="1" x14ac:dyDescent="0.25">
      <c r="T103" s="120" t="s">
        <v>55</v>
      </c>
      <c r="U103" s="121" t="s">
        <v>56</v>
      </c>
      <c r="V103" s="121"/>
      <c r="W103" s="121"/>
      <c r="X103" s="121"/>
      <c r="Y103" s="121"/>
      <c r="Z103" s="121"/>
      <c r="AA103" s="121"/>
      <c r="AB103" s="121"/>
    </row>
    <row r="104" spans="20:37" s="103" customFormat="1" x14ac:dyDescent="0.25">
      <c r="T104" s="120"/>
      <c r="U104" s="121"/>
      <c r="V104" s="121"/>
      <c r="W104" s="121"/>
      <c r="X104" s="121"/>
      <c r="Y104" s="121"/>
      <c r="Z104" s="121"/>
      <c r="AA104" s="121"/>
      <c r="AB104" s="121"/>
    </row>
    <row r="105" spans="20:37" s="103" customFormat="1" x14ac:dyDescent="0.25">
      <c r="T105" s="116"/>
      <c r="U105" s="117"/>
      <c r="V105" s="117"/>
      <c r="W105" s="117"/>
      <c r="X105" s="117"/>
      <c r="Y105" s="117"/>
      <c r="Z105" s="117"/>
      <c r="AA105" s="117"/>
      <c r="AB105" s="117"/>
    </row>
    <row r="106" spans="20:37" s="103" customFormat="1" x14ac:dyDescent="0.25">
      <c r="T106" s="118" t="s">
        <v>57</v>
      </c>
      <c r="U106" s="119" t="s">
        <v>58</v>
      </c>
      <c r="V106" s="119"/>
      <c r="W106" s="119"/>
      <c r="X106" s="119"/>
      <c r="Y106" s="119"/>
      <c r="Z106" s="119"/>
      <c r="AA106" s="119"/>
      <c r="AB106" s="119"/>
    </row>
    <row r="107" spans="20:37" s="103" customFormat="1" x14ac:dyDescent="0.25">
      <c r="T107" s="116"/>
      <c r="U107" s="117"/>
      <c r="V107" s="117"/>
      <c r="W107" s="117"/>
      <c r="X107" s="117"/>
      <c r="Y107" s="117"/>
      <c r="Z107" s="117"/>
      <c r="AA107" s="117"/>
      <c r="AB107" s="117"/>
    </row>
    <row r="108" spans="20:37" s="103" customFormat="1" x14ac:dyDescent="0.25">
      <c r="T108" s="120" t="s">
        <v>59</v>
      </c>
      <c r="U108" s="121" t="s">
        <v>60</v>
      </c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</row>
    <row r="109" spans="20:37" s="103" customFormat="1" x14ac:dyDescent="0.25">
      <c r="T109" s="120"/>
      <c r="U109" s="121" t="s">
        <v>61</v>
      </c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</row>
    <row r="110" spans="20:37" s="103" customFormat="1" x14ac:dyDescent="0.25">
      <c r="T110" s="120"/>
      <c r="U110" s="121" t="s">
        <v>62</v>
      </c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</row>
    <row r="111" spans="20:37" s="103" customFormat="1" x14ac:dyDescent="0.25">
      <c r="T111" s="120"/>
      <c r="U111" s="121" t="s">
        <v>63</v>
      </c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</row>
    <row r="112" spans="20:37" s="103" customFormat="1" x14ac:dyDescent="0.25">
      <c r="T112" s="120"/>
      <c r="U112" s="121" t="s">
        <v>64</v>
      </c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</row>
    <row r="113" spans="20:37" s="103" customFormat="1" x14ac:dyDescent="0.25">
      <c r="T113" s="120"/>
      <c r="U113" s="121" t="s">
        <v>65</v>
      </c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</row>
    <row r="114" spans="20:37" s="103" customFormat="1" x14ac:dyDescent="0.25">
      <c r="T114" s="120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</row>
    <row r="115" spans="20:37" s="103" customFormat="1" x14ac:dyDescent="0.25">
      <c r="T115" s="116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</row>
    <row r="116" spans="20:37" s="103" customFormat="1" x14ac:dyDescent="0.25">
      <c r="T116" s="122" t="s">
        <v>19</v>
      </c>
      <c r="U116" s="123" t="s">
        <v>66</v>
      </c>
      <c r="V116" s="123"/>
      <c r="W116" s="123"/>
      <c r="X116" s="123"/>
      <c r="Y116" s="123"/>
      <c r="Z116" s="123"/>
    </row>
    <row r="117" spans="20:37" s="103" customFormat="1" x14ac:dyDescent="0.25">
      <c r="T117" s="122" t="s">
        <v>67</v>
      </c>
      <c r="U117" s="123" t="s">
        <v>66</v>
      </c>
      <c r="V117" s="123"/>
      <c r="W117" s="123"/>
      <c r="X117" s="123"/>
      <c r="Y117" s="123"/>
      <c r="Z117" s="123"/>
    </row>
    <row r="118" spans="20:37" s="103" customFormat="1" x14ac:dyDescent="0.25">
      <c r="T118" s="120" t="s">
        <v>21</v>
      </c>
      <c r="U118" s="121" t="s">
        <v>68</v>
      </c>
      <c r="V118" s="121"/>
      <c r="W118" s="121"/>
      <c r="X118" s="121"/>
      <c r="Y118" s="121"/>
      <c r="Z118" s="121"/>
      <c r="AA118" s="121"/>
    </row>
    <row r="119" spans="20:37" s="103" customFormat="1" x14ac:dyDescent="0.25">
      <c r="T119" s="116"/>
      <c r="U119" s="117"/>
      <c r="V119" s="117"/>
      <c r="W119" s="117"/>
      <c r="X119" s="117"/>
      <c r="Y119" s="117"/>
      <c r="Z119" s="117"/>
      <c r="AA119" s="117"/>
    </row>
    <row r="120" spans="20:37" s="103" customFormat="1" x14ac:dyDescent="0.25">
      <c r="T120" s="120" t="s">
        <v>69</v>
      </c>
      <c r="U120" s="121" t="s">
        <v>70</v>
      </c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</row>
    <row r="121" spans="20:37" s="103" customFormat="1" x14ac:dyDescent="0.25">
      <c r="T121" s="116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</row>
    <row r="122" spans="20:37" s="103" customFormat="1" x14ac:dyDescent="0.25">
      <c r="T122" s="122" t="s">
        <v>36</v>
      </c>
      <c r="U122" s="123" t="s">
        <v>66</v>
      </c>
      <c r="V122" s="123"/>
      <c r="W122" s="123"/>
      <c r="X122" s="123"/>
      <c r="Y122" s="123"/>
      <c r="Z122" s="123"/>
    </row>
    <row r="123" spans="20:37" s="103" customFormat="1" x14ac:dyDescent="0.25">
      <c r="T123" s="122" t="s">
        <v>37</v>
      </c>
      <c r="U123" s="123" t="s">
        <v>66</v>
      </c>
      <c r="V123" s="123"/>
      <c r="W123" s="123"/>
      <c r="X123" s="123"/>
      <c r="Y123" s="123"/>
      <c r="Z123" s="123"/>
    </row>
    <row r="124" spans="20:37" s="103" customFormat="1" x14ac:dyDescent="0.25">
      <c r="T124" s="122" t="s">
        <v>38</v>
      </c>
      <c r="U124" s="123" t="s">
        <v>66</v>
      </c>
      <c r="V124" s="123"/>
      <c r="W124" s="123"/>
      <c r="X124" s="123"/>
      <c r="Y124" s="123"/>
      <c r="Z124" s="123"/>
    </row>
    <row r="125" spans="20:37" s="103" customFormat="1" x14ac:dyDescent="0.25"/>
  </sheetData>
  <sheetProtection sheet="1" insertColumns="0" insertRows="0" deleteColumns="0" deleteRows="0"/>
  <mergeCells count="14">
    <mergeCell ref="AK23:AK24"/>
    <mergeCell ref="C8:E8"/>
    <mergeCell ref="F8:G8"/>
    <mergeCell ref="C1:F1"/>
    <mergeCell ref="G1:H1"/>
    <mergeCell ref="I1:K1"/>
    <mergeCell ref="C7:E7"/>
    <mergeCell ref="F7:G7"/>
    <mergeCell ref="V23:W23"/>
    <mergeCell ref="C10:D10"/>
    <mergeCell ref="C11:D11"/>
    <mergeCell ref="C12:D12"/>
    <mergeCell ref="C13:D13"/>
    <mergeCell ref="C14:D14"/>
  </mergeCells>
  <pageMargins left="0.7" right="0.7" top="0.75" bottom="0.75" header="0.3" footer="0.3"/>
  <pageSetup paperSize="9" scale="17" fitToHeight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RESIDENCIAS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ffof08 Fatima Ortega Fernandez tfno:9253 30227</dc:creator>
  <cp:lastModifiedBy>Enrique Aquilino Millas</cp:lastModifiedBy>
  <cp:lastPrinted>2022-04-06T08:20:50Z</cp:lastPrinted>
  <dcterms:created xsi:type="dcterms:W3CDTF">2022-04-06T08:03:11Z</dcterms:created>
  <dcterms:modified xsi:type="dcterms:W3CDTF">2025-07-21T09:34:43Z</dcterms:modified>
</cp:coreProperties>
</file>