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alm72\Desktop\"/>
    </mc:Choice>
  </mc:AlternateContent>
  <xr:revisionPtr revIDLastSave="0" documentId="13_ncr:1_{6651C7E0-A52C-42CC-89D2-E8971B50A6A6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RESIDENCI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5" i="2" l="1"/>
  <c r="N76" i="2"/>
  <c r="I80" i="2"/>
  <c r="L54" i="2"/>
  <c r="N26" i="2"/>
  <c r="N27" i="2"/>
  <c r="N30" i="2"/>
  <c r="N31" i="2"/>
  <c r="N43" i="2"/>
  <c r="N44" i="2"/>
  <c r="N45" i="2"/>
  <c r="N46" i="2"/>
  <c r="N47" i="2"/>
  <c r="N48" i="2"/>
  <c r="N66" i="2"/>
  <c r="N67" i="2"/>
  <c r="N68" i="2"/>
  <c r="K80" i="2"/>
  <c r="J80" i="2"/>
  <c r="K54" i="2"/>
  <c r="J54" i="2"/>
  <c r="I54" i="2"/>
  <c r="K33" i="2"/>
  <c r="J33" i="2"/>
  <c r="I33" i="2"/>
  <c r="K28" i="2"/>
  <c r="J28" i="2"/>
  <c r="I28" i="2"/>
  <c r="J81" i="2" l="1"/>
  <c r="I81" i="2"/>
  <c r="K81" i="2"/>
  <c r="N79" i="2" l="1"/>
  <c r="O79" i="2" s="1"/>
  <c r="L79" i="2"/>
  <c r="V79" i="2" s="1"/>
  <c r="N78" i="2"/>
  <c r="O78" i="2" s="1"/>
  <c r="L78" i="2"/>
  <c r="V78" i="2" s="1"/>
  <c r="N77" i="2"/>
  <c r="O77" i="2" s="1"/>
  <c r="L77" i="2"/>
  <c r="V77" i="2" s="1"/>
  <c r="O76" i="2"/>
  <c r="L76" i="2"/>
  <c r="V76" i="2" s="1"/>
  <c r="O75" i="2"/>
  <c r="L75" i="2"/>
  <c r="V75" i="2" s="1"/>
  <c r="P77" i="2" l="1"/>
  <c r="S77" i="2" s="1"/>
  <c r="Q77" i="2"/>
  <c r="Q78" i="2"/>
  <c r="P78" i="2"/>
  <c r="S78" i="2" s="1"/>
  <c r="U78" i="2" s="1"/>
  <c r="Q79" i="2"/>
  <c r="P79" i="2"/>
  <c r="S79" i="2" s="1"/>
  <c r="U79" i="2" s="1"/>
  <c r="Q75" i="2"/>
  <c r="P75" i="2"/>
  <c r="S75" i="2" s="1"/>
  <c r="U75" i="2" s="1"/>
  <c r="Q76" i="2"/>
  <c r="P76" i="2"/>
  <c r="S76" i="2" s="1"/>
  <c r="U77" i="2" l="1"/>
  <c r="T77" i="2" s="1"/>
  <c r="U76" i="2"/>
  <c r="T76" i="2" s="1"/>
  <c r="T75" i="2"/>
  <c r="T79" i="2"/>
  <c r="T78" i="2"/>
  <c r="L25" i="2"/>
  <c r="N56" i="2"/>
  <c r="O56" i="2" s="1"/>
  <c r="N57" i="2"/>
  <c r="O57" i="2" s="1"/>
  <c r="N58" i="2"/>
  <c r="O58" i="2" s="1"/>
  <c r="N59" i="2"/>
  <c r="O59" i="2" s="1"/>
  <c r="N60" i="2"/>
  <c r="O60" i="2" s="1"/>
  <c r="N61" i="2"/>
  <c r="O61" i="2" s="1"/>
  <c r="N62" i="2"/>
  <c r="O62" i="2" s="1"/>
  <c r="N63" i="2"/>
  <c r="N64" i="2"/>
  <c r="O64" i="2" s="1"/>
  <c r="N65" i="2"/>
  <c r="O65" i="2" s="1"/>
  <c r="O66" i="2"/>
  <c r="Q66" i="2" s="1"/>
  <c r="O67" i="2"/>
  <c r="P67" i="2" s="1"/>
  <c r="O68" i="2"/>
  <c r="Q68" i="2" s="1"/>
  <c r="N69" i="2"/>
  <c r="O69" i="2" s="1"/>
  <c r="Q69" i="2" s="1"/>
  <c r="N70" i="2"/>
  <c r="O70" i="2" s="1"/>
  <c r="Q70" i="2" s="1"/>
  <c r="N71" i="2"/>
  <c r="O71" i="2" s="1"/>
  <c r="Q71" i="2" s="1"/>
  <c r="N72" i="2"/>
  <c r="O72" i="2" s="1"/>
  <c r="N73" i="2"/>
  <c r="O73" i="2" s="1"/>
  <c r="P73" i="2" s="1"/>
  <c r="N74" i="2"/>
  <c r="O74" i="2" s="1"/>
  <c r="N55" i="2"/>
  <c r="O55" i="2" s="1"/>
  <c r="N35" i="2"/>
  <c r="N36" i="2"/>
  <c r="N37" i="2"/>
  <c r="N38" i="2"/>
  <c r="N39" i="2"/>
  <c r="N40" i="2"/>
  <c r="N41" i="2"/>
  <c r="N42" i="2"/>
  <c r="O44" i="2"/>
  <c r="P44" i="2" s="1"/>
  <c r="O45" i="2"/>
  <c r="Q45" i="2" s="1"/>
  <c r="O46" i="2"/>
  <c r="Q46" i="2" s="1"/>
  <c r="O47" i="2"/>
  <c r="P47" i="2" s="1"/>
  <c r="O48" i="2"/>
  <c r="P48" i="2" s="1"/>
  <c r="N49" i="2"/>
  <c r="O49" i="2" s="1"/>
  <c r="Q49" i="2" s="1"/>
  <c r="N50" i="2"/>
  <c r="O50" i="2" s="1"/>
  <c r="P50" i="2" s="1"/>
  <c r="N51" i="2"/>
  <c r="O51" i="2" s="1"/>
  <c r="Q51" i="2" s="1"/>
  <c r="N52" i="2"/>
  <c r="O52" i="2" s="1"/>
  <c r="Q52" i="2" s="1"/>
  <c r="N53" i="2"/>
  <c r="O53" i="2" s="1"/>
  <c r="Q53" i="2" s="1"/>
  <c r="N34" i="2"/>
  <c r="N32" i="2"/>
  <c r="N29" i="2"/>
  <c r="N25" i="2"/>
  <c r="N24" i="2"/>
  <c r="O63" i="2"/>
  <c r="L74" i="2"/>
  <c r="V74" i="2" s="1"/>
  <c r="L73" i="2"/>
  <c r="V73" i="2" s="1"/>
  <c r="L72" i="2"/>
  <c r="V72" i="2" s="1"/>
  <c r="L71" i="2"/>
  <c r="V71" i="2" s="1"/>
  <c r="L70" i="2"/>
  <c r="V70" i="2" s="1"/>
  <c r="L69" i="2"/>
  <c r="V69" i="2" s="1"/>
  <c r="L68" i="2"/>
  <c r="V68" i="2" s="1"/>
  <c r="L67" i="2"/>
  <c r="V67" i="2" s="1"/>
  <c r="L66" i="2"/>
  <c r="V66" i="2" s="1"/>
  <c r="L65" i="2"/>
  <c r="V65" i="2" s="1"/>
  <c r="L53" i="2"/>
  <c r="L52" i="2"/>
  <c r="L51" i="2"/>
  <c r="L50" i="2"/>
  <c r="V50" i="2" s="1"/>
  <c r="L49" i="2"/>
  <c r="V49" i="2" s="1"/>
  <c r="L48" i="2"/>
  <c r="V48" i="2" s="1"/>
  <c r="L47" i="2"/>
  <c r="V47" i="2" s="1"/>
  <c r="L46" i="2"/>
  <c r="V46" i="2" s="1"/>
  <c r="L45" i="2"/>
  <c r="V45" i="2" s="1"/>
  <c r="L44" i="2"/>
  <c r="V52" i="2" l="1"/>
  <c r="V53" i="2"/>
  <c r="S47" i="2"/>
  <c r="U47" i="2" s="1"/>
  <c r="T47" i="2" s="1"/>
  <c r="P74" i="2"/>
  <c r="S74" i="2" s="1"/>
  <c r="U74" i="2" s="1"/>
  <c r="T74" i="2" s="1"/>
  <c r="Q74" i="2"/>
  <c r="Q72" i="2"/>
  <c r="P72" i="2"/>
  <c r="S72" i="2" s="1"/>
  <c r="U72" i="2" s="1"/>
  <c r="T72" i="2" s="1"/>
  <c r="S50" i="2"/>
  <c r="U50" i="2" s="1"/>
  <c r="T50" i="2" s="1"/>
  <c r="P70" i="2"/>
  <c r="S70" i="2" s="1"/>
  <c r="U70" i="2" s="1"/>
  <c r="T70" i="2" s="1"/>
  <c r="P68" i="2"/>
  <c r="S68" i="2" s="1"/>
  <c r="U68" i="2" s="1"/>
  <c r="T68" i="2" s="1"/>
  <c r="P69" i="2"/>
  <c r="S69" i="2" s="1"/>
  <c r="U69" i="2" s="1"/>
  <c r="T69" i="2" s="1"/>
  <c r="S48" i="2"/>
  <c r="U48" i="2" s="1"/>
  <c r="P45" i="2"/>
  <c r="S45" i="2" s="1"/>
  <c r="U45" i="2" s="1"/>
  <c r="T45" i="2" s="1"/>
  <c r="P66" i="2"/>
  <c r="S66" i="2" s="1"/>
  <c r="U66" i="2" s="1"/>
  <c r="T66" i="2" s="1"/>
  <c r="S73" i="2"/>
  <c r="U73" i="2" s="1"/>
  <c r="T73" i="2" s="1"/>
  <c r="Q67" i="2"/>
  <c r="Q73" i="2"/>
  <c r="P71" i="2"/>
  <c r="S71" i="2" s="1"/>
  <c r="S67" i="2"/>
  <c r="U67" i="2" s="1"/>
  <c r="T67" i="2" s="1"/>
  <c r="P65" i="2"/>
  <c r="S65" i="2" s="1"/>
  <c r="Q65" i="2"/>
  <c r="Q48" i="2"/>
  <c r="Q44" i="2"/>
  <c r="S44" i="2" s="1"/>
  <c r="P53" i="2"/>
  <c r="S53" i="2" s="1"/>
  <c r="P51" i="2"/>
  <c r="S51" i="2" s="1"/>
  <c r="Q47" i="2"/>
  <c r="Q50" i="2"/>
  <c r="V51" i="2"/>
  <c r="V44" i="2"/>
  <c r="P46" i="2"/>
  <c r="S46" i="2" s="1"/>
  <c r="P49" i="2"/>
  <c r="S49" i="2" s="1"/>
  <c r="P52" i="2"/>
  <c r="S52" i="2" s="1"/>
  <c r="U53" i="2" l="1"/>
  <c r="T53" i="2" s="1"/>
  <c r="U52" i="2"/>
  <c r="T52" i="2" s="1"/>
  <c r="T48" i="2"/>
  <c r="U71" i="2"/>
  <c r="T71" i="2" s="1"/>
  <c r="U65" i="2"/>
  <c r="T65" i="2" s="1"/>
  <c r="U44" i="2"/>
  <c r="T44" i="2" s="1"/>
  <c r="U46" i="2"/>
  <c r="T46" i="2" s="1"/>
  <c r="U49" i="2"/>
  <c r="T49" i="2" s="1"/>
  <c r="U51" i="2"/>
  <c r="T51" i="2" s="1"/>
  <c r="Q59" i="2"/>
  <c r="Q60" i="2"/>
  <c r="Q61" i="2"/>
  <c r="Q62" i="2"/>
  <c r="Q63" i="2"/>
  <c r="Q64" i="2"/>
  <c r="O36" i="2"/>
  <c r="P36" i="2" s="1"/>
  <c r="O37" i="2"/>
  <c r="Q37" i="2" s="1"/>
  <c r="O38" i="2"/>
  <c r="P38" i="2" s="1"/>
  <c r="O39" i="2"/>
  <c r="P39" i="2" s="1"/>
  <c r="O40" i="2"/>
  <c r="P40" i="2" s="1"/>
  <c r="O41" i="2"/>
  <c r="P41" i="2" s="1"/>
  <c r="O42" i="2"/>
  <c r="Q42" i="2" s="1"/>
  <c r="O43" i="2"/>
  <c r="Q43" i="2" s="1"/>
  <c r="L39" i="2"/>
  <c r="V39" i="2" s="1"/>
  <c r="L40" i="2"/>
  <c r="V40" i="2" s="1"/>
  <c r="L41" i="2"/>
  <c r="V41" i="2" s="1"/>
  <c r="L42" i="2"/>
  <c r="V42" i="2" s="1"/>
  <c r="L43" i="2"/>
  <c r="V43" i="2" s="1"/>
  <c r="O30" i="2"/>
  <c r="P30" i="2" s="1"/>
  <c r="O31" i="2"/>
  <c r="P31" i="2" s="1"/>
  <c r="O32" i="2"/>
  <c r="P32" i="2" s="1"/>
  <c r="O25" i="2"/>
  <c r="O26" i="2"/>
  <c r="P26" i="2" s="1"/>
  <c r="O27" i="2"/>
  <c r="P27" i="2" s="1"/>
  <c r="L32" i="2"/>
  <c r="V32" i="2" s="1"/>
  <c r="V25" i="2"/>
  <c r="L26" i="2"/>
  <c r="V26" i="2" s="1"/>
  <c r="L27" i="2"/>
  <c r="V27" i="2" s="1"/>
  <c r="P59" i="2"/>
  <c r="P60" i="2"/>
  <c r="P61" i="2"/>
  <c r="P62" i="2"/>
  <c r="P63" i="2"/>
  <c r="P64" i="2"/>
  <c r="L56" i="2"/>
  <c r="L57" i="2"/>
  <c r="L58" i="2"/>
  <c r="V58" i="2" s="1"/>
  <c r="L59" i="2"/>
  <c r="L60" i="2"/>
  <c r="V60" i="2" s="1"/>
  <c r="L61" i="2"/>
  <c r="V61" i="2" s="1"/>
  <c r="L62" i="2"/>
  <c r="V62" i="2" s="1"/>
  <c r="L63" i="2"/>
  <c r="V63" i="2" s="1"/>
  <c r="L64" i="2"/>
  <c r="V64" i="2" s="1"/>
  <c r="L35" i="2"/>
  <c r="L36" i="2"/>
  <c r="L37" i="2"/>
  <c r="V37" i="2" s="1"/>
  <c r="L38" i="2"/>
  <c r="V38" i="2" s="1"/>
  <c r="L30" i="2"/>
  <c r="L31" i="2"/>
  <c r="V31" i="2" s="1"/>
  <c r="S62" i="2" l="1"/>
  <c r="U62" i="2" s="1"/>
  <c r="T62" i="2" s="1"/>
  <c r="S40" i="2"/>
  <c r="U40" i="2" s="1"/>
  <c r="T40" i="2" s="1"/>
  <c r="Q27" i="2"/>
  <c r="Q25" i="2"/>
  <c r="P25" i="2"/>
  <c r="S25" i="2" s="1"/>
  <c r="S39" i="2"/>
  <c r="U39" i="2" s="1"/>
  <c r="T39" i="2" s="1"/>
  <c r="S63" i="2"/>
  <c r="U63" i="2" s="1"/>
  <c r="T63" i="2" s="1"/>
  <c r="S59" i="2"/>
  <c r="Q26" i="2"/>
  <c r="S27" i="2"/>
  <c r="U27" i="2" s="1"/>
  <c r="T27" i="2" s="1"/>
  <c r="Q32" i="2"/>
  <c r="S64" i="2"/>
  <c r="U64" i="2" s="1"/>
  <c r="T64" i="2" s="1"/>
  <c r="S41" i="2"/>
  <c r="U41" i="2" s="1"/>
  <c r="T41" i="2" s="1"/>
  <c r="S30" i="2"/>
  <c r="P42" i="2"/>
  <c r="S42" i="2" s="1"/>
  <c r="U42" i="2" s="1"/>
  <c r="T42" i="2" s="1"/>
  <c r="S60" i="2"/>
  <c r="U60" i="2" s="1"/>
  <c r="T60" i="2" s="1"/>
  <c r="S38" i="2"/>
  <c r="U38" i="2" s="1"/>
  <c r="T38" i="2" s="1"/>
  <c r="V59" i="2"/>
  <c r="S61" i="2"/>
  <c r="U61" i="2" s="1"/>
  <c r="T61" i="2" s="1"/>
  <c r="Q40" i="2"/>
  <c r="Q31" i="2"/>
  <c r="P37" i="2"/>
  <c r="S37" i="2" s="1"/>
  <c r="U37" i="2" s="1"/>
  <c r="T37" i="2" s="1"/>
  <c r="P43" i="2"/>
  <c r="S43" i="2" s="1"/>
  <c r="U43" i="2" s="1"/>
  <c r="T43" i="2" s="1"/>
  <c r="Q38" i="2"/>
  <c r="Q30" i="2"/>
  <c r="Q41" i="2"/>
  <c r="Q39" i="2"/>
  <c r="S32" i="2"/>
  <c r="S31" i="2"/>
  <c r="U31" i="2" s="1"/>
  <c r="T31" i="2" s="1"/>
  <c r="V30" i="2"/>
  <c r="S26" i="2"/>
  <c r="U25" i="2" l="1"/>
  <c r="U32" i="2"/>
  <c r="U59" i="2"/>
  <c r="T59" i="2" s="1"/>
  <c r="U26" i="2"/>
  <c r="U30" i="2"/>
  <c r="T30" i="2" s="1"/>
  <c r="T25" i="2"/>
  <c r="T32" i="2" l="1"/>
  <c r="T26" i="2"/>
  <c r="L24" i="2"/>
  <c r="L28" i="2" l="1"/>
  <c r="V24" i="2"/>
  <c r="V28" i="2" s="1"/>
  <c r="O34" i="2" l="1"/>
  <c r="P58" i="2"/>
  <c r="S58" i="2" s="1"/>
  <c r="U58" i="2" s="1"/>
  <c r="T58" i="2" s="1"/>
  <c r="P57" i="2"/>
  <c r="V57" i="2"/>
  <c r="L55" i="2"/>
  <c r="L80" i="2" s="1"/>
  <c r="L34" i="2"/>
  <c r="O29" i="2"/>
  <c r="L29" i="2"/>
  <c r="L33" i="2" s="1"/>
  <c r="O24" i="2"/>
  <c r="P24" i="2" s="1"/>
  <c r="G13" i="2"/>
  <c r="G12" i="2"/>
  <c r="G11" i="2"/>
  <c r="G10" i="2"/>
  <c r="L81" i="2" l="1"/>
  <c r="V34" i="2"/>
  <c r="V55" i="2"/>
  <c r="V29" i="2"/>
  <c r="V33" i="2" s="1"/>
  <c r="Q29" i="2"/>
  <c r="P29" i="2"/>
  <c r="S29" i="2" s="1"/>
  <c r="S33" i="2" s="1"/>
  <c r="V56" i="2"/>
  <c r="V35" i="2"/>
  <c r="V36" i="2"/>
  <c r="O35" i="2"/>
  <c r="P35" i="2" s="1"/>
  <c r="Q24" i="2"/>
  <c r="Q34" i="2"/>
  <c r="P34" i="2"/>
  <c r="Q58" i="2"/>
  <c r="Q57" i="2"/>
  <c r="V80" i="2" l="1"/>
  <c r="V54" i="2"/>
  <c r="Q56" i="2"/>
  <c r="P56" i="2"/>
  <c r="S56" i="2" s="1"/>
  <c r="Q35" i="2"/>
  <c r="S35" i="2" s="1"/>
  <c r="S34" i="2"/>
  <c r="U29" i="2"/>
  <c r="U33" i="2" s="1"/>
  <c r="Q55" i="2"/>
  <c r="P55" i="2"/>
  <c r="S55" i="2" s="1"/>
  <c r="Q36" i="2"/>
  <c r="S57" i="2"/>
  <c r="U57" i="2" s="1"/>
  <c r="T57" i="2" s="1"/>
  <c r="S24" i="2"/>
  <c r="S28" i="2" s="1"/>
  <c r="U56" i="2" l="1"/>
  <c r="S80" i="2"/>
  <c r="U55" i="2"/>
  <c r="U34" i="2"/>
  <c r="T29" i="2"/>
  <c r="T33" i="2" s="1"/>
  <c r="U24" i="2"/>
  <c r="U28" i="2" s="1"/>
  <c r="S36" i="2"/>
  <c r="U36" i="2" s="1"/>
  <c r="U35" i="2"/>
  <c r="T56" i="2" l="1"/>
  <c r="U80" i="2"/>
  <c r="T35" i="2"/>
  <c r="U54" i="2"/>
  <c r="U81" i="2"/>
  <c r="S54" i="2"/>
  <c r="S81" i="2" s="1"/>
  <c r="T55" i="2"/>
  <c r="T34" i="2"/>
  <c r="T24" i="2"/>
  <c r="T28" i="2" s="1"/>
  <c r="T36" i="2"/>
  <c r="T80" i="2" l="1"/>
  <c r="T54" i="2"/>
</calcChain>
</file>

<file path=xl/sharedStrings.xml><?xml version="1.0" encoding="utf-8"?>
<sst xmlns="http://schemas.openxmlformats.org/spreadsheetml/2006/main" count="89" uniqueCount="72">
  <si>
    <t>LOCALIDAD:</t>
  </si>
  <si>
    <t>Nº de Plazas :</t>
  </si>
  <si>
    <t>Mínimo MTR</t>
  </si>
  <si>
    <t>Mínimo  individual</t>
  </si>
  <si>
    <t>SIN IVA</t>
  </si>
  <si>
    <t>Sin grado</t>
  </si>
  <si>
    <t>Grado I</t>
  </si>
  <si>
    <t>Grado II</t>
  </si>
  <si>
    <t>Grados III</t>
  </si>
  <si>
    <t>AL/BJ</t>
  </si>
  <si>
    <t>NOMBRE Y APELLIDOS</t>
  </si>
  <si>
    <t>DNI</t>
  </si>
  <si>
    <t>GRADO</t>
  </si>
  <si>
    <t>ESTANCIAS</t>
  </si>
  <si>
    <t>COSTE ESTANCIAS SIN IVA</t>
  </si>
  <si>
    <t>INGRESOS MENS.</t>
  </si>
  <si>
    <t>PROPORC. PAGA EXTRA</t>
  </si>
  <si>
    <t>TOTAL INGRESOS</t>
  </si>
  <si>
    <t>BASE DE CALCULO</t>
  </si>
  <si>
    <t>TABLA</t>
  </si>
  <si>
    <t>% APORTACIÓN RESIDENTE</t>
  </si>
  <si>
    <t>APORTACIÓN MES RESIDENTE</t>
  </si>
  <si>
    <t>OBSERVACIONES</t>
  </si>
  <si>
    <t>MTR / 50%</t>
  </si>
  <si>
    <t>RELACIÓN / DNI 
UNID. FAM.</t>
  </si>
  <si>
    <t>ORD</t>
  </si>
  <si>
    <t>VAC</t>
  </si>
  <si>
    <t>HOSP</t>
  </si>
  <si>
    <t>Total 0</t>
  </si>
  <si>
    <t>Total 1</t>
  </si>
  <si>
    <t>Total 2</t>
  </si>
  <si>
    <t>Total 3</t>
  </si>
  <si>
    <t xml:space="preserve"> Sumas SIN IVA </t>
  </si>
  <si>
    <t>UNIDAD FAMILAR DE CONVIVENCIA</t>
  </si>
  <si>
    <t>APORTACION AYUNTAMIENTO EN SU CASO</t>
  </si>
  <si>
    <t>CALCULO DE CUANTIA EN CONCEPTO DE SUBVENCION</t>
  </si>
  <si>
    <t>MAXIMO SUBVENCIONADO 55%</t>
  </si>
  <si>
    <t>MTR</t>
  </si>
  <si>
    <t>OBSERVACIONES PARA CUMPLIMENTAR EL ANEXO DE CERTIFICACION DE LOS USUARIOS EN LA RESIDENCIA:</t>
  </si>
  <si>
    <t>INDICAR SI EL USUARIO CAUSA ALTA O BAJA EN EL CENTRO</t>
  </si>
  <si>
    <t xml:space="preserve">DATOS DEL USUARIO/A  </t>
  </si>
  <si>
    <t>NOMBRE Y APELLIDOS/DNI</t>
  </si>
  <si>
    <t>UNIDAD FAMILIAR DE CONVIVENCIA</t>
  </si>
  <si>
    <t>Cuando el usuario/a tiene cónyuge y también se encuentra en el centro</t>
  </si>
  <si>
    <t>Cuando el usuario/a tiene cónyuge y NO se encuentra en el centro</t>
  </si>
  <si>
    <t>50 %</t>
  </si>
  <si>
    <t>RELACIÓN/DNI UNIDAD FAMILIAR</t>
  </si>
  <si>
    <t>LA COLUMNA DE GRADO NO HAY QUE MODIFICARLA. SOLO HAY QUE INCLUIR AL USUARIO EN LA LINEA QUE CORRESPONDA EN FUNCIÓN DEL GRADO QUE TENGA</t>
  </si>
  <si>
    <t>Indicar el número de días de estancias en residencia</t>
  </si>
  <si>
    <t>Indicar el número de días de vacaciones si procede</t>
  </si>
  <si>
    <t>Indicar el número de días de hospital si procede</t>
  </si>
  <si>
    <t>INDICAR EL DNI DEL CONYUGE  si procede</t>
  </si>
  <si>
    <t>COSTE ESTANCIA</t>
  </si>
  <si>
    <t>ESTAS CELDAS YA CONTIENEN UNA FORMULA PARA QUE AL INCLUIR LOS DIAS RESULTE EL COSTE DE LA ESTANCIA</t>
  </si>
  <si>
    <t>INGRESOS MENSUALES</t>
  </si>
  <si>
    <t>INDICAR LOS INGRESOS CON LOS QUE CUENTE EL USUARIO O LA UNIDAD FAMILIAR EN SU CASO</t>
  </si>
  <si>
    <t xml:space="preserve">PROPORC. PAGA EXTRA. </t>
  </si>
  <si>
    <t xml:space="preserve">ESTA CELDA YA ESTA FORMULADA PARA PRORRATEAR EL IMPORTE QUE SE INDIQUE EL LOS INGRESOS MENSUALES. </t>
  </si>
  <si>
    <t>Nota!! Nos podemos encontrar con este ejemplo que indico a continuación para una mayor comprensión:</t>
  </si>
  <si>
    <t>Pensión 1 : 874,40*14 pagas</t>
  </si>
  <si>
    <t>Pensión 2 : 250 *12 pagas correspondiente a una pensión del extranjero</t>
  </si>
  <si>
    <t>En la casilla de ingresos mensuales tendríamos que incluir las dos pensiones: 874,40 + 250</t>
  </si>
  <si>
    <t>En la casilla de ingresos proporc. Paga extra al tener solo una de las pensiones 14 pagas , el cálculo solo lo tenemos que hacer sobre ella, por lo que no nos valdría la fórmula que tenemos y tendriamos que incluir nosotros en la celda el siguiente calculo : 874,40/6 que sería igual a 145,73 €</t>
  </si>
  <si>
    <t>ESTAS CELDAS YA CONTIENEN UNA FORMULA PARA HACER EL CÁLCULO . NO HAY QUE HACER NADA.</t>
  </si>
  <si>
    <t>BASE DE CÁLCULO</t>
  </si>
  <si>
    <t>ESTAS CELDAS YA CONTIENEN UNA FORMULA PARA SABER LA TABLA QUE APLICAR . NO  HAY QUE HACER NADA</t>
  </si>
  <si>
    <t>% APORTAC. RESIDENTES</t>
  </si>
  <si>
    <t>HAY QUE INDICAR EL PORCENTAJE QUE CORRESPONDA EN FUNCIÓN DE LAS TABLAS I y II DE LAS QUE DISPONEN TENIENDO EN CUENTA LOS DIAS DE ESTANCIAS EN RESIDENCIA, HOSPITAL Y VACACIONES.</t>
  </si>
  <si>
    <t xml:space="preserve"> </t>
  </si>
  <si>
    <t>INDICAR MTR ó 50%</t>
  </si>
  <si>
    <t>RESIDENCIA: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</si>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</sst>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P_t_s_-;\-* #,##0\ _P_t_s_-;_-* &quot;-&quot;\ _P_t_s_-;_-@_-"/>
    <numFmt numFmtId="165" formatCode="#,##0.00\ _€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BE0E9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D60093"/>
      <name val="Calibri"/>
      <family val="2"/>
      <scheme val="minor"/>
    </font>
    <font>
      <sz val="12"/>
      <color rgb="FF800080"/>
      <name val="Calibri"/>
      <family val="2"/>
      <scheme val="minor"/>
    </font>
    <font>
      <b/>
      <sz val="12"/>
      <color rgb="FF80008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0"/>
      <name val="Arial"/>
      <family val="2"/>
    </font>
    <font>
      <b/>
      <u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7" fillId="0" borderId="0"/>
  </cellStyleXfs>
  <cellXfs count="138">
    <xf numFmtId="0" fontId="0" fillId="0" borderId="0" xfId="0"/>
    <xf numFmtId="0" fontId="2" fillId="0" borderId="0" xfId="0" applyFont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2" fillId="0" borderId="0" xfId="0" applyFont="1"/>
    <xf numFmtId="0" fontId="5" fillId="0" borderId="0" xfId="0" applyFont="1" applyAlignment="1">
      <alignment horizontal="left" vertical="top"/>
    </xf>
    <xf numFmtId="4" fontId="4" fillId="0" borderId="0" xfId="0" applyNumberFormat="1" applyFon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 applyProtection="1">
      <alignment vertical="center"/>
      <protection locked="0"/>
    </xf>
    <xf numFmtId="165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16" xfId="0" applyNumberFormat="1" applyFont="1" applyFill="1" applyBorder="1" applyAlignment="1" applyProtection="1">
      <alignment horizontal="center" vertical="center" wrapText="1"/>
    </xf>
    <xf numFmtId="165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7" xfId="0" applyNumberFormat="1" applyFont="1" applyFill="1" applyBorder="1" applyAlignment="1" applyProtection="1">
      <alignment horizontal="center" vertical="center" wrapText="1"/>
    </xf>
    <xf numFmtId="165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right"/>
    </xf>
    <xf numFmtId="0" fontId="9" fillId="0" borderId="22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12" fillId="0" borderId="27" xfId="0" applyNumberFormat="1" applyFont="1" applyBorder="1" applyAlignment="1" applyProtection="1">
      <alignment vertical="center"/>
      <protection locked="0"/>
    </xf>
    <xf numFmtId="49" fontId="13" fillId="0" borderId="22" xfId="0" applyNumberFormat="1" applyFont="1" applyBorder="1" applyAlignment="1" applyProtection="1">
      <alignment vertical="center"/>
      <protection locked="0"/>
    </xf>
    <xf numFmtId="49" fontId="10" fillId="0" borderId="29" xfId="0" applyNumberFormat="1" applyFont="1" applyBorder="1" applyAlignment="1" applyProtection="1">
      <alignment horizontal="center" vertical="center"/>
      <protection locked="0"/>
    </xf>
    <xf numFmtId="49" fontId="14" fillId="0" borderId="29" xfId="0" applyNumberFormat="1" applyFont="1" applyBorder="1" applyAlignment="1" applyProtection="1">
      <alignment horizontal="center" vertical="center"/>
      <protection locked="0"/>
    </xf>
    <xf numFmtId="3" fontId="2" fillId="0" borderId="29" xfId="0" applyNumberFormat="1" applyFont="1" applyBorder="1" applyAlignment="1" applyProtection="1">
      <alignment vertical="center"/>
      <protection locked="0"/>
    </xf>
    <xf numFmtId="4" fontId="4" fillId="0" borderId="29" xfId="0" applyNumberFormat="1" applyFont="1" applyBorder="1" applyAlignment="1">
      <alignment horizontal="center" vertical="center" wrapText="1"/>
    </xf>
    <xf numFmtId="2" fontId="7" fillId="3" borderId="29" xfId="0" applyNumberFormat="1" applyFont="1" applyFill="1" applyBorder="1" applyAlignment="1" applyProtection="1">
      <alignment vertical="center"/>
      <protection locked="0"/>
    </xf>
    <xf numFmtId="4" fontId="2" fillId="0" borderId="29" xfId="0" applyNumberFormat="1" applyFont="1" applyBorder="1" applyAlignment="1">
      <alignment vertical="center"/>
    </xf>
    <xf numFmtId="4" fontId="4" fillId="0" borderId="29" xfId="0" applyNumberFormat="1" applyFont="1" applyBorder="1" applyAlignment="1">
      <alignment vertical="center"/>
    </xf>
    <xf numFmtId="4" fontId="2" fillId="0" borderId="29" xfId="0" applyNumberFormat="1" applyFont="1" applyBorder="1" applyAlignment="1">
      <alignment horizontal="center" vertical="center" wrapText="1"/>
    </xf>
    <xf numFmtId="49" fontId="12" fillId="0" borderId="23" xfId="0" applyNumberFormat="1" applyFont="1" applyBorder="1" applyAlignment="1" applyProtection="1">
      <alignment horizontal="left" vertical="center" wrapText="1"/>
      <protection locked="0"/>
    </xf>
    <xf numFmtId="3" fontId="2" fillId="0" borderId="29" xfId="0" applyNumberFormat="1" applyFont="1" applyBorder="1" applyAlignment="1">
      <alignment vertical="center"/>
    </xf>
    <xf numFmtId="49" fontId="16" fillId="0" borderId="23" xfId="0" applyNumberFormat="1" applyFont="1" applyBorder="1" applyAlignment="1">
      <alignment horizontal="right" vertical="center"/>
    </xf>
    <xf numFmtId="49" fontId="16" fillId="0" borderId="24" xfId="0" applyNumberFormat="1" applyFont="1" applyBorder="1" applyAlignment="1">
      <alignment horizontal="right" vertical="center"/>
    </xf>
    <xf numFmtId="49" fontId="16" fillId="0" borderId="25" xfId="0" applyNumberFormat="1" applyFont="1" applyBorder="1" applyAlignment="1">
      <alignment horizontal="right" vertical="center"/>
    </xf>
    <xf numFmtId="0" fontId="10" fillId="0" borderId="31" xfId="0" applyFont="1" applyBorder="1" applyAlignment="1">
      <alignment vertical="center"/>
    </xf>
    <xf numFmtId="0" fontId="4" fillId="0" borderId="31" xfId="0" applyFont="1" applyBorder="1"/>
    <xf numFmtId="0" fontId="4" fillId="0" borderId="32" xfId="0" applyFont="1" applyBorder="1"/>
    <xf numFmtId="0" fontId="16" fillId="0" borderId="23" xfId="0" applyFont="1" applyBorder="1" applyAlignment="1">
      <alignment horizontal="right" vertical="center"/>
    </xf>
    <xf numFmtId="0" fontId="16" fillId="0" borderId="24" xfId="0" applyFont="1" applyBorder="1" applyAlignment="1">
      <alignment horizontal="right" vertical="center"/>
    </xf>
    <xf numFmtId="0" fontId="16" fillId="0" borderId="25" xfId="0" applyFont="1" applyBorder="1" applyAlignment="1">
      <alignment horizontal="right" vertical="center"/>
    </xf>
    <xf numFmtId="165" fontId="9" fillId="0" borderId="25" xfId="0" applyNumberFormat="1" applyFont="1" applyBorder="1" applyAlignment="1">
      <alignment vertical="center"/>
    </xf>
    <xf numFmtId="49" fontId="12" fillId="0" borderId="28" xfId="0" applyNumberFormat="1" applyFont="1" applyBorder="1" applyAlignment="1" applyProtection="1">
      <alignment vertical="center"/>
      <protection locked="0"/>
    </xf>
    <xf numFmtId="0" fontId="18" fillId="0" borderId="0" xfId="0" applyFont="1"/>
    <xf numFmtId="0" fontId="2" fillId="4" borderId="0" xfId="0" applyFont="1" applyFill="1"/>
    <xf numFmtId="0" fontId="19" fillId="0" borderId="0" xfId="0" applyFont="1"/>
    <xf numFmtId="49" fontId="2" fillId="0" borderId="22" xfId="0" applyNumberFormat="1" applyFont="1" applyBorder="1" applyAlignment="1" applyProtection="1">
      <alignment horizontal="center" vertical="center"/>
      <protection locked="0"/>
    </xf>
    <xf numFmtId="49" fontId="2" fillId="0" borderId="27" xfId="0" applyNumberFormat="1" applyFont="1" applyBorder="1" applyAlignment="1" applyProtection="1">
      <alignment horizontal="center" vertical="center"/>
      <protection locked="0"/>
    </xf>
    <xf numFmtId="49" fontId="11" fillId="0" borderId="29" xfId="0" applyNumberFormat="1" applyFont="1" applyBorder="1" applyAlignment="1" applyProtection="1">
      <alignment horizontal="center" vertical="center"/>
      <protection locked="0"/>
    </xf>
    <xf numFmtId="49" fontId="12" fillId="0" borderId="30" xfId="0" applyNumberFormat="1" applyFont="1" applyBorder="1" applyAlignment="1" applyProtection="1">
      <alignment vertical="center"/>
      <protection locked="0"/>
    </xf>
    <xf numFmtId="4" fontId="6" fillId="3" borderId="29" xfId="0" applyNumberFormat="1" applyFont="1" applyFill="1" applyBorder="1" applyAlignment="1" applyProtection="1">
      <alignment vertical="center"/>
      <protection locked="0"/>
    </xf>
    <xf numFmtId="0" fontId="6" fillId="4" borderId="33" xfId="0" applyFont="1" applyFill="1" applyBorder="1"/>
    <xf numFmtId="0" fontId="2" fillId="4" borderId="33" xfId="0" applyFont="1" applyFill="1" applyBorder="1"/>
    <xf numFmtId="0" fontId="6" fillId="4" borderId="34" xfId="0" applyFont="1" applyFill="1" applyBorder="1"/>
    <xf numFmtId="0" fontId="2" fillId="4" borderId="34" xfId="0" applyFont="1" applyFill="1" applyBorder="1"/>
    <xf numFmtId="0" fontId="6" fillId="4" borderId="0" xfId="0" applyFont="1" applyFill="1" applyBorder="1"/>
    <xf numFmtId="0" fontId="2" fillId="4" borderId="0" xfId="0" applyFont="1" applyFill="1" applyBorder="1"/>
    <xf numFmtId="0" fontId="6" fillId="4" borderId="11" xfId="0" applyFont="1" applyFill="1" applyBorder="1"/>
    <xf numFmtId="0" fontId="2" fillId="4" borderId="11" xfId="0" applyFont="1" applyFill="1" applyBorder="1"/>
    <xf numFmtId="49" fontId="6" fillId="4" borderId="0" xfId="0" applyNumberFormat="1" applyFont="1" applyFill="1" applyBorder="1"/>
    <xf numFmtId="0" fontId="2" fillId="0" borderId="25" xfId="0" applyFont="1" applyBorder="1"/>
    <xf numFmtId="0" fontId="6" fillId="0" borderId="24" xfId="0" applyFont="1" applyBorder="1" applyAlignment="1" applyProtection="1">
      <alignment horizontal="center" vertical="center"/>
      <protection locked="0"/>
    </xf>
    <xf numFmtId="3" fontId="4" fillId="0" borderId="29" xfId="0" applyNumberFormat="1" applyFont="1" applyBorder="1" applyAlignment="1" applyProtection="1">
      <alignment horizontal="right" vertical="center"/>
      <protection locked="0"/>
    </xf>
    <xf numFmtId="3" fontId="4" fillId="0" borderId="29" xfId="0" applyNumberFormat="1" applyFont="1" applyBorder="1" applyAlignment="1" applyProtection="1">
      <alignment vertical="center"/>
      <protection locked="0"/>
    </xf>
    <xf numFmtId="1" fontId="6" fillId="0" borderId="29" xfId="0" applyNumberFormat="1" applyFont="1" applyBorder="1" applyAlignment="1" applyProtection="1">
      <alignment horizontal="center" vertical="center"/>
      <protection locked="0"/>
    </xf>
    <xf numFmtId="4" fontId="7" fillId="5" borderId="26" xfId="0" applyNumberFormat="1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49" fontId="7" fillId="5" borderId="22" xfId="0" applyNumberFormat="1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 wrapText="1"/>
    </xf>
    <xf numFmtId="4" fontId="7" fillId="5" borderId="27" xfId="0" applyNumberFormat="1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164" fontId="3" fillId="6" borderId="0" xfId="0" applyNumberFormat="1" applyFont="1" applyFill="1" applyAlignment="1" applyProtection="1">
      <alignment horizontal="center" vertical="center" wrapText="1"/>
      <protection locked="0"/>
    </xf>
    <xf numFmtId="164" fontId="3" fillId="6" borderId="0" xfId="0" applyNumberFormat="1" applyFont="1" applyFill="1" applyAlignment="1" applyProtection="1">
      <alignment horizontal="right" vertical="center"/>
      <protection locked="0"/>
    </xf>
    <xf numFmtId="164" fontId="7" fillId="6" borderId="10" xfId="1" applyNumberFormat="1" applyFont="1" applyFill="1" applyBorder="1" applyAlignment="1">
      <alignment horizontal="right" vertical="center" wrapText="1"/>
    </xf>
    <xf numFmtId="1" fontId="9" fillId="6" borderId="11" xfId="1" applyNumberFormat="1" applyFont="1" applyFill="1" applyBorder="1" applyAlignment="1" applyProtection="1">
      <alignment vertical="center" wrapText="1"/>
      <protection locked="0"/>
    </xf>
    <xf numFmtId="164" fontId="9" fillId="6" borderId="12" xfId="1" applyNumberFormat="1" applyFont="1" applyFill="1" applyBorder="1" applyAlignment="1">
      <alignment vertical="center" wrapText="1"/>
    </xf>
    <xf numFmtId="1" fontId="7" fillId="6" borderId="7" xfId="1" applyNumberFormat="1" applyFont="1" applyFill="1" applyBorder="1" applyAlignment="1">
      <alignment horizontal="center" vertical="center" wrapText="1"/>
    </xf>
    <xf numFmtId="1" fontId="7" fillId="6" borderId="20" xfId="1" applyNumberFormat="1" applyFont="1" applyFill="1" applyBorder="1" applyAlignment="1">
      <alignment horizontal="center" vertical="center" wrapText="1"/>
    </xf>
    <xf numFmtId="165" fontId="7" fillId="6" borderId="13" xfId="0" applyNumberFormat="1" applyFont="1" applyFill="1" applyBorder="1" applyAlignment="1">
      <alignment horizontal="center" vertical="center" wrapText="1"/>
    </xf>
    <xf numFmtId="165" fontId="7" fillId="6" borderId="14" xfId="0" applyNumberFormat="1" applyFont="1" applyFill="1" applyBorder="1" applyAlignment="1">
      <alignment horizontal="center" vertical="center" wrapText="1"/>
    </xf>
    <xf numFmtId="49" fontId="7" fillId="5" borderId="23" xfId="0" applyNumberFormat="1" applyFont="1" applyFill="1" applyBorder="1" applyAlignment="1">
      <alignment horizontal="left" vertical="center"/>
    </xf>
    <xf numFmtId="49" fontId="15" fillId="5" borderId="24" xfId="0" applyNumberFormat="1" applyFont="1" applyFill="1" applyBorder="1" applyAlignment="1">
      <alignment horizontal="left" vertical="center"/>
    </xf>
    <xf numFmtId="2" fontId="4" fillId="5" borderId="29" xfId="0" applyNumberFormat="1" applyFont="1" applyFill="1" applyBorder="1" applyAlignment="1">
      <alignment vertical="center"/>
    </xf>
    <xf numFmtId="2" fontId="10" fillId="5" borderId="29" xfId="0" applyNumberFormat="1" applyFont="1" applyFill="1" applyBorder="1" applyAlignment="1">
      <alignment vertical="center"/>
    </xf>
    <xf numFmtId="4" fontId="2" fillId="5" borderId="29" xfId="0" applyNumberFormat="1" applyFont="1" applyFill="1" applyBorder="1" applyAlignment="1">
      <alignment vertical="center"/>
    </xf>
    <xf numFmtId="4" fontId="10" fillId="5" borderId="29" xfId="0" applyNumberFormat="1" applyFont="1" applyFill="1" applyBorder="1" applyAlignment="1">
      <alignment vertical="center"/>
    </xf>
    <xf numFmtId="49" fontId="6" fillId="5" borderId="23" xfId="0" applyNumberFormat="1" applyFont="1" applyFill="1" applyBorder="1" applyAlignment="1">
      <alignment horizontal="left" vertical="center"/>
    </xf>
    <xf numFmtId="49" fontId="15" fillId="5" borderId="25" xfId="0" applyNumberFormat="1" applyFont="1" applyFill="1" applyBorder="1" applyAlignment="1">
      <alignment horizontal="left" vertical="center"/>
    </xf>
    <xf numFmtId="2" fontId="2" fillId="5" borderId="29" xfId="0" applyNumberFormat="1" applyFont="1" applyFill="1" applyBorder="1" applyAlignment="1">
      <alignment vertical="center"/>
    </xf>
    <xf numFmtId="49" fontId="14" fillId="5" borderId="25" xfId="0" applyNumberFormat="1" applyFont="1" applyFill="1" applyBorder="1" applyAlignment="1">
      <alignment horizontal="left" vertical="center"/>
    </xf>
    <xf numFmtId="2" fontId="2" fillId="5" borderId="0" xfId="0" applyNumberFormat="1" applyFont="1" applyFill="1" applyAlignment="1">
      <alignment vertical="center"/>
    </xf>
    <xf numFmtId="0" fontId="2" fillId="5" borderId="0" xfId="0" applyFont="1" applyFill="1" applyAlignment="1">
      <alignment vertical="center"/>
    </xf>
    <xf numFmtId="4" fontId="2" fillId="5" borderId="22" xfId="0" applyNumberFormat="1" applyFont="1" applyFill="1" applyBorder="1" applyAlignment="1">
      <alignment horizontal="center" vertical="center" wrapText="1"/>
    </xf>
    <xf numFmtId="4" fontId="2" fillId="0" borderId="29" xfId="0" applyNumberFormat="1" applyFont="1" applyBorder="1" applyAlignment="1" applyProtection="1">
      <alignment vertical="center"/>
      <protection locked="0"/>
    </xf>
    <xf numFmtId="4" fontId="4" fillId="0" borderId="29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64" fontId="7" fillId="0" borderId="0" xfId="0" applyNumberFormat="1" applyFont="1" applyAlignment="1" applyProtection="1">
      <alignment horizontal="right" vertical="center"/>
      <protection locked="0"/>
    </xf>
    <xf numFmtId="2" fontId="2" fillId="3" borderId="29" xfId="0" applyNumberFormat="1" applyFont="1" applyFill="1" applyBorder="1" applyAlignment="1" applyProtection="1">
      <alignment vertical="center"/>
      <protection locked="0"/>
    </xf>
    <xf numFmtId="2" fontId="4" fillId="3" borderId="29" xfId="0" applyNumberFormat="1" applyFont="1" applyFill="1" applyBorder="1" applyAlignment="1" applyProtection="1">
      <alignment vertical="center"/>
      <protection locked="0"/>
    </xf>
    <xf numFmtId="1" fontId="7" fillId="0" borderId="29" xfId="0" applyNumberFormat="1" applyFont="1" applyBorder="1" applyAlignment="1" applyProtection="1">
      <alignment horizontal="center" vertical="center"/>
      <protection locked="0"/>
    </xf>
    <xf numFmtId="3" fontId="2" fillId="0" borderId="29" xfId="0" applyNumberFormat="1" applyFont="1" applyBorder="1" applyAlignment="1" applyProtection="1">
      <alignment vertical="center"/>
    </xf>
    <xf numFmtId="3" fontId="2" fillId="5" borderId="22" xfId="0" applyNumberFormat="1" applyFont="1" applyFill="1" applyBorder="1" applyAlignment="1" applyProtection="1">
      <alignment horizontal="right" vertical="center"/>
      <protection locked="0"/>
    </xf>
    <xf numFmtId="4" fontId="2" fillId="5" borderId="22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22" xfId="0" applyNumberFormat="1" applyFont="1" applyBorder="1" applyAlignment="1" applyProtection="1">
      <alignment horizontal="right" vertical="center" indent="2"/>
      <protection locked="0"/>
    </xf>
    <xf numFmtId="4" fontId="9" fillId="0" borderId="22" xfId="0" applyNumberFormat="1" applyFont="1" applyBorder="1" applyAlignment="1" applyProtection="1">
      <alignment horizontal="right" vertical="center"/>
      <protection locked="0"/>
    </xf>
    <xf numFmtId="165" fontId="9" fillId="0" borderId="22" xfId="0" applyNumberFormat="1" applyFont="1" applyBorder="1" applyAlignment="1" applyProtection="1">
      <alignment vertical="center"/>
      <protection locked="0"/>
    </xf>
    <xf numFmtId="4" fontId="2" fillId="5" borderId="29" xfId="0" applyNumberFormat="1" applyFont="1" applyFill="1" applyBorder="1" applyAlignment="1" applyProtection="1">
      <alignment horizontal="right" vertical="center"/>
      <protection locked="0"/>
    </xf>
    <xf numFmtId="165" fontId="9" fillId="0" borderId="25" xfId="0" applyNumberFormat="1" applyFont="1" applyBorder="1" applyAlignment="1" applyProtection="1">
      <alignment vertical="center"/>
      <protection locked="0"/>
    </xf>
    <xf numFmtId="4" fontId="2" fillId="5" borderId="29" xfId="0" applyNumberFormat="1" applyFont="1" applyFill="1" applyBorder="1" applyAlignment="1" applyProtection="1">
      <alignment vertical="center"/>
      <protection locked="0"/>
    </xf>
    <xf numFmtId="4" fontId="4" fillId="5" borderId="29" xfId="0" applyNumberFormat="1" applyFont="1" applyFill="1" applyBorder="1" applyAlignment="1" applyProtection="1">
      <alignment horizontal="right" vertical="center"/>
      <protection locked="0"/>
    </xf>
    <xf numFmtId="3" fontId="4" fillId="5" borderId="29" xfId="0" applyNumberFormat="1" applyFont="1" applyFill="1" applyBorder="1" applyAlignment="1" applyProtection="1">
      <alignment horizontal="right" vertical="center"/>
      <protection locked="0"/>
    </xf>
    <xf numFmtId="3" fontId="2" fillId="5" borderId="29" xfId="0" applyNumberFormat="1" applyFont="1" applyFill="1" applyBorder="1" applyAlignment="1" applyProtection="1">
      <alignment horizontal="right" vertical="center"/>
      <protection locked="0"/>
    </xf>
    <xf numFmtId="49" fontId="7" fillId="5" borderId="26" xfId="0" applyNumberFormat="1" applyFont="1" applyFill="1" applyBorder="1" applyAlignment="1">
      <alignment horizontal="center" vertical="center" wrapText="1"/>
    </xf>
    <xf numFmtId="49" fontId="7" fillId="5" borderId="27" xfId="0" applyNumberFormat="1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49" fontId="7" fillId="5" borderId="23" xfId="0" applyNumberFormat="1" applyFont="1" applyFill="1" applyBorder="1" applyAlignment="1">
      <alignment horizontal="center" vertical="center" wrapText="1"/>
    </xf>
    <xf numFmtId="49" fontId="7" fillId="5" borderId="25" xfId="0" applyNumberFormat="1" applyFont="1" applyFill="1" applyBorder="1" applyAlignment="1">
      <alignment horizontal="center" vertical="center" wrapText="1"/>
    </xf>
    <xf numFmtId="49" fontId="7" fillId="5" borderId="24" xfId="0" applyNumberFormat="1" applyFont="1" applyFill="1" applyBorder="1" applyAlignment="1">
      <alignment horizontal="center" vertical="center" wrapText="1"/>
    </xf>
    <xf numFmtId="164" fontId="7" fillId="6" borderId="5" xfId="1" applyNumberFormat="1" applyFont="1" applyFill="1" applyBorder="1" applyAlignment="1">
      <alignment horizontal="center" vertical="center" wrapText="1"/>
    </xf>
    <xf numFmtId="164" fontId="7" fillId="6" borderId="6" xfId="1" applyNumberFormat="1" applyFont="1" applyFill="1" applyBorder="1" applyAlignment="1">
      <alignment horizontal="center" vertical="center" wrapText="1"/>
    </xf>
    <xf numFmtId="164" fontId="7" fillId="6" borderId="7" xfId="1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Alignment="1" applyProtection="1">
      <alignment horizontal="right" vertical="center"/>
      <protection locked="0"/>
    </xf>
    <xf numFmtId="164" fontId="3" fillId="6" borderId="0" xfId="0" applyNumberFormat="1" applyFont="1" applyFill="1" applyAlignment="1" applyProtection="1">
      <alignment horizontal="center" vertical="center" wrapText="1"/>
      <protection locked="0"/>
    </xf>
    <xf numFmtId="164" fontId="7" fillId="6" borderId="1" xfId="1" applyNumberFormat="1" applyFont="1" applyFill="1" applyBorder="1" applyAlignment="1">
      <alignment horizontal="center" vertical="center" wrapText="1"/>
    </xf>
    <xf numFmtId="164" fontId="7" fillId="6" borderId="2" xfId="1" applyNumberFormat="1" applyFont="1" applyFill="1" applyBorder="1" applyAlignment="1">
      <alignment horizontal="center" vertical="center" wrapText="1"/>
    </xf>
    <xf numFmtId="164" fontId="7" fillId="6" borderId="3" xfId="1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18" xfId="1" applyNumberFormat="1" applyFont="1" applyFill="1" applyBorder="1" applyAlignment="1">
      <alignment horizontal="center" vertical="center" wrapText="1"/>
    </xf>
    <xf numFmtId="164" fontId="7" fillId="6" borderId="19" xfId="1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wrapText="1"/>
    </xf>
  </cellXfs>
  <cellStyles count="3">
    <cellStyle name="Énfasis1" xfId="1" builtinId="29"/>
    <cellStyle name="Normal" xfId="0" builtinId="0"/>
    <cellStyle name="Normal 2" xfId="2" xr:uid="{9D596C88-B435-448F-8076-F576A9C62EA6}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7F4F2-7DF0-41A5-91CB-0C53083436ED}">
  <sheetPr>
    <pageSetUpPr fitToPage="1"/>
  </sheetPr>
  <dimension ref="B1:X125"/>
  <sheetViews>
    <sheetView tabSelected="1" zoomScale="71" zoomScaleNormal="71" workbookViewId="0"/>
  </sheetViews>
  <sheetFormatPr baseColWidth="10" defaultColWidth="20.1796875" defaultRowHeight="15.5" x14ac:dyDescent="0.35"/>
  <cols>
    <col min="1" max="1" width="7.26953125" style="4" customWidth="1"/>
    <col min="2" max="2" width="39.26953125" style="4" customWidth="1"/>
    <col min="3" max="3" width="10.1796875" style="4" customWidth="1"/>
    <col min="4" max="4" width="53.54296875" style="4" customWidth="1"/>
    <col min="5" max="5" width="17.26953125" style="4" bestFit="1" customWidth="1"/>
    <col min="6" max="6" width="15.26953125" style="4" customWidth="1"/>
    <col min="7" max="7" width="19.81640625" style="4" customWidth="1"/>
    <col min="8" max="8" width="15.1796875" style="4" bestFit="1" customWidth="1"/>
    <col min="9" max="9" width="18.453125" style="4" bestFit="1" customWidth="1"/>
    <col min="10" max="10" width="21.54296875" style="4" customWidth="1"/>
    <col min="11" max="11" width="19.7265625" style="4" customWidth="1"/>
    <col min="12" max="12" width="21.81640625" style="4" customWidth="1"/>
    <col min="13" max="13" width="22.7265625" style="4" customWidth="1"/>
    <col min="14" max="14" width="18.54296875" style="4" customWidth="1"/>
    <col min="15" max="15" width="19.26953125" style="4" customWidth="1"/>
    <col min="16" max="16" width="21.453125" style="4" customWidth="1"/>
    <col min="17" max="17" width="18" style="4" customWidth="1"/>
    <col min="18" max="18" width="35.26953125" style="4" bestFit="1" customWidth="1"/>
    <col min="19" max="19" width="35.81640625" style="4" customWidth="1"/>
    <col min="20" max="20" width="38.453125" style="4" customWidth="1"/>
    <col min="21" max="21" width="30.54296875" style="4" customWidth="1"/>
    <col min="22" max="22" width="27.453125" style="4" customWidth="1"/>
    <col min="23" max="23" width="38.7265625" style="4" customWidth="1"/>
    <col min="24" max="24" width="12.7265625" style="4" bestFit="1" customWidth="1"/>
    <col min="25" max="25" width="14.1796875" style="4" customWidth="1"/>
    <col min="26" max="26" width="7.54296875" style="4" bestFit="1" customWidth="1"/>
    <col min="27" max="27" width="9.453125" style="4" bestFit="1" customWidth="1"/>
    <col min="28" max="28" width="20.81640625" style="4" customWidth="1"/>
    <col min="29" max="29" width="15.453125" style="4" bestFit="1" customWidth="1"/>
    <col min="30" max="30" width="13.1796875" style="4" customWidth="1"/>
    <col min="31" max="31" width="24.81640625" style="4" bestFit="1" customWidth="1"/>
    <col min="32" max="33" width="16.1796875" style="4" bestFit="1" customWidth="1"/>
    <col min="34" max="34" width="22.26953125" style="4" bestFit="1" customWidth="1"/>
    <col min="35" max="38" width="20.1796875" style="4"/>
    <col min="39" max="39" width="71.1796875" style="4" customWidth="1"/>
    <col min="40" max="16384" width="20.1796875" style="4"/>
  </cols>
  <sheetData>
    <row r="1" spans="2:24" s="1" customFormat="1" ht="58.5" customHeight="1" x14ac:dyDescent="0.35">
      <c r="B1" s="99" t="s">
        <v>70</v>
      </c>
      <c r="C1" s="129"/>
      <c r="D1" s="129"/>
      <c r="E1" s="129"/>
      <c r="F1" s="75"/>
      <c r="G1" s="128" t="s">
        <v>0</v>
      </c>
      <c r="H1" s="128"/>
      <c r="I1" s="129"/>
      <c r="J1" s="129"/>
      <c r="K1" s="129"/>
      <c r="L1" s="100" t="s">
        <v>1</v>
      </c>
      <c r="M1" s="76"/>
      <c r="N1" s="2"/>
      <c r="O1" s="3"/>
    </row>
    <row r="2" spans="2:24" x14ac:dyDescent="0.35">
      <c r="K2" s="5"/>
      <c r="X2" s="6"/>
    </row>
    <row r="6" spans="2:24" ht="16" thickBot="1" x14ac:dyDescent="0.4">
      <c r="C6" s="7"/>
      <c r="D6" s="8"/>
      <c r="E6" s="9"/>
      <c r="F6" s="10"/>
      <c r="G6" s="7"/>
    </row>
    <row r="7" spans="2:24" ht="30" customHeight="1" thickTop="1" x14ac:dyDescent="0.35">
      <c r="C7" s="130" t="s">
        <v>2</v>
      </c>
      <c r="D7" s="131"/>
      <c r="E7" s="132"/>
      <c r="F7" s="133">
        <v>338.28</v>
      </c>
      <c r="G7" s="134"/>
      <c r="L7" s="11"/>
    </row>
    <row r="8" spans="2:24" ht="32.25" customHeight="1" thickBot="1" x14ac:dyDescent="0.4">
      <c r="C8" s="123" t="s">
        <v>3</v>
      </c>
      <c r="D8" s="124"/>
      <c r="E8" s="125"/>
      <c r="F8" s="126">
        <v>174.88</v>
      </c>
      <c r="G8" s="127"/>
    </row>
    <row r="9" spans="2:24" ht="30" customHeight="1" thickTop="1" thickBot="1" x14ac:dyDescent="0.4">
      <c r="C9" s="77"/>
      <c r="D9" s="78"/>
      <c r="E9" s="79"/>
      <c r="F9" s="82" t="s">
        <v>4</v>
      </c>
      <c r="G9" s="83" t="s">
        <v>4</v>
      </c>
    </row>
    <row r="10" spans="2:24" ht="25.5" customHeight="1" thickTop="1" x14ac:dyDescent="0.35">
      <c r="C10" s="123" t="s">
        <v>5</v>
      </c>
      <c r="D10" s="124"/>
      <c r="E10" s="80">
        <v>0</v>
      </c>
      <c r="F10" s="12">
        <v>40.380000000000003</v>
      </c>
      <c r="G10" s="13">
        <f>F10*(1+$D$9/100)</f>
        <v>40.380000000000003</v>
      </c>
    </row>
    <row r="11" spans="2:24" ht="25.5" customHeight="1" x14ac:dyDescent="0.35">
      <c r="C11" s="123" t="s">
        <v>6</v>
      </c>
      <c r="D11" s="124"/>
      <c r="E11" s="80">
        <v>1</v>
      </c>
      <c r="F11" s="14">
        <v>46.15</v>
      </c>
      <c r="G11" s="15">
        <f>F11*(1+$D$9/100)</f>
        <v>46.15</v>
      </c>
    </row>
    <row r="12" spans="2:24" ht="25.5" customHeight="1" x14ac:dyDescent="0.35">
      <c r="C12" s="123" t="s">
        <v>7</v>
      </c>
      <c r="D12" s="124"/>
      <c r="E12" s="80">
        <v>2</v>
      </c>
      <c r="F12" s="14">
        <v>51.92</v>
      </c>
      <c r="G12" s="15">
        <f>F12*(1+$D$9/100)</f>
        <v>51.92</v>
      </c>
    </row>
    <row r="13" spans="2:24" ht="25.5" customHeight="1" thickBot="1" x14ac:dyDescent="0.4">
      <c r="C13" s="135" t="s">
        <v>8</v>
      </c>
      <c r="D13" s="136"/>
      <c r="E13" s="81">
        <v>3</v>
      </c>
      <c r="F13" s="16">
        <v>52.88</v>
      </c>
      <c r="G13" s="17">
        <f>F13*(1+$D$9/100)</f>
        <v>52.88</v>
      </c>
    </row>
    <row r="14" spans="2:24" ht="16" thickTop="1" x14ac:dyDescent="0.35">
      <c r="C14" s="137"/>
      <c r="D14" s="137"/>
      <c r="E14" s="18"/>
      <c r="F14" s="19"/>
      <c r="G14" s="19"/>
    </row>
    <row r="16" spans="2:24" ht="60.75" customHeight="1" x14ac:dyDescent="0.35"/>
    <row r="17" spans="3:23" ht="42" customHeight="1" x14ac:dyDescent="0.35"/>
    <row r="20" spans="3:23" ht="16" thickBot="1" x14ac:dyDescent="0.4"/>
    <row r="21" spans="3:23" ht="16" thickBot="1" x14ac:dyDescent="0.4">
      <c r="C21" s="20"/>
      <c r="D21" s="21"/>
      <c r="E21" s="22"/>
      <c r="F21" s="22"/>
      <c r="G21" s="22"/>
      <c r="H21" s="22"/>
      <c r="I21" s="22"/>
      <c r="J21" s="22"/>
      <c r="K21" s="22"/>
      <c r="L21" s="64" t="s">
        <v>71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63"/>
    </row>
    <row r="22" spans="3:23" ht="31.5" thickBot="1" x14ac:dyDescent="0.4">
      <c r="C22" s="116" t="s">
        <v>9</v>
      </c>
      <c r="D22" s="116" t="s">
        <v>10</v>
      </c>
      <c r="E22" s="116" t="s">
        <v>11</v>
      </c>
      <c r="F22" s="120" t="s">
        <v>33</v>
      </c>
      <c r="G22" s="121"/>
      <c r="H22" s="116" t="s">
        <v>12</v>
      </c>
      <c r="I22" s="120" t="s">
        <v>13</v>
      </c>
      <c r="J22" s="122"/>
      <c r="K22" s="121"/>
      <c r="L22" s="68" t="s">
        <v>14</v>
      </c>
      <c r="M22" s="118" t="s">
        <v>15</v>
      </c>
      <c r="N22" s="118" t="s">
        <v>16</v>
      </c>
      <c r="O22" s="118" t="s">
        <v>17</v>
      </c>
      <c r="P22" s="118" t="s">
        <v>18</v>
      </c>
      <c r="Q22" s="118" t="s">
        <v>19</v>
      </c>
      <c r="R22" s="118" t="s">
        <v>20</v>
      </c>
      <c r="S22" s="118" t="s">
        <v>21</v>
      </c>
      <c r="T22" s="118" t="s">
        <v>34</v>
      </c>
      <c r="U22" s="118" t="s">
        <v>35</v>
      </c>
      <c r="V22" s="118" t="s">
        <v>36</v>
      </c>
      <c r="W22" s="69" t="s">
        <v>22</v>
      </c>
    </row>
    <row r="23" spans="3:23" ht="65.25" customHeight="1" thickBot="1" x14ac:dyDescent="0.4">
      <c r="C23" s="117"/>
      <c r="D23" s="117"/>
      <c r="E23" s="117"/>
      <c r="F23" s="70" t="s">
        <v>69</v>
      </c>
      <c r="G23" s="70" t="s">
        <v>24</v>
      </c>
      <c r="H23" s="117"/>
      <c r="I23" s="71" t="s">
        <v>25</v>
      </c>
      <c r="J23" s="72" t="s">
        <v>26</v>
      </c>
      <c r="K23" s="72" t="s">
        <v>27</v>
      </c>
      <c r="L23" s="73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74"/>
    </row>
    <row r="24" spans="3:23" ht="16" thickBot="1" x14ac:dyDescent="0.4">
      <c r="C24" s="23"/>
      <c r="D24" s="23"/>
      <c r="E24" s="24"/>
      <c r="F24" s="49"/>
      <c r="G24" s="26"/>
      <c r="H24" s="67">
        <v>0</v>
      </c>
      <c r="I24" s="65">
        <v>0</v>
      </c>
      <c r="J24" s="66">
        <v>0</v>
      </c>
      <c r="K24" s="27">
        <v>0</v>
      </c>
      <c r="L24" s="28">
        <f>IF(H24=0,(I24+J24+K24)*$F$10,IF(H24=1,(I24+J24+K24)*$F$11,IF(H24=2,(I24+J24+K24)*$F$12,IF(H24=3,(I24+J24+K24)*$F$13))))</f>
        <v>0</v>
      </c>
      <c r="M24" s="29"/>
      <c r="N24" s="101">
        <f>M24/6</f>
        <v>0</v>
      </c>
      <c r="O24" s="30">
        <f>SUM(M24:N24)</f>
        <v>0</v>
      </c>
      <c r="P24" s="30">
        <f>IF(F24="MTR",IF(O24*0.25&gt;=$F$7, O24/2,(O24-$F$7)/2),IF(F24="50%", IF((O24/2)*0.25&gt;=$F$8, O24/2,((O24/2)-$F$8)),IF(O24*0.25&gt;=$F$8,O24,O24-$F$8)))</f>
        <v>-174.88</v>
      </c>
      <c r="Q24" s="34">
        <f>IF(F24="MTR",IF(O24*0.25&gt;=$F$7,1,2),IF(F24="50%",IF((O24/2)*0.25&gt;=$F$8,1,2),IF(O24*0.25&gt;=$F$8,1,2)))</f>
        <v>2</v>
      </c>
      <c r="R24" s="97"/>
      <c r="S24" s="31">
        <f>IF((P24*R24/100)&gt;=(L24*(1+$D$9/100)),L24*(1+$D$9/100),(P24*R24/100))</f>
        <v>0</v>
      </c>
      <c r="T24" s="30">
        <f>IF((S24+U24)=L24,0,L24-(S24+U24))</f>
        <v>0</v>
      </c>
      <c r="U24" s="32">
        <f>IF((L24-S24)&gt;V24,V24,L24-S24)</f>
        <v>0</v>
      </c>
      <c r="V24" s="32">
        <f>L24*55%</f>
        <v>0</v>
      </c>
      <c r="W24" s="32"/>
    </row>
    <row r="25" spans="3:23" ht="16" thickBot="1" x14ac:dyDescent="0.4">
      <c r="C25" s="45"/>
      <c r="D25" s="23"/>
      <c r="E25" s="24"/>
      <c r="F25" s="50"/>
      <c r="G25" s="26"/>
      <c r="H25" s="67">
        <v>0</v>
      </c>
      <c r="I25" s="65">
        <v>0</v>
      </c>
      <c r="J25" s="66">
        <v>0</v>
      </c>
      <c r="K25" s="27">
        <v>0</v>
      </c>
      <c r="L25" s="28">
        <f>IF(H25=0,(I25+J25+K25)*$F$10,IF(H25=1,(I25+J25+K25)*$F$11,IF(H25=2,(I25+J25+K25)*$F$12,IF(H25=3,(I25+J25+K25)*$F$13))))</f>
        <v>0</v>
      </c>
      <c r="M25" s="29"/>
      <c r="N25" s="101">
        <f t="shared" ref="N25:N27" si="0">M25/6</f>
        <v>0</v>
      </c>
      <c r="O25" s="30">
        <f t="shared" ref="O25:O27" si="1">SUM(M25:N25)</f>
        <v>0</v>
      </c>
      <c r="P25" s="30">
        <f>IF(F25="MTR",IF(O25*0.25&gt;=$F$7, O25/2,(O25-$F$7)/2),IF(F25="50%", IF((O25/2)*0.25&gt;=$F$8, O25/2,((O25/2)-$F$8)),IF(O25*0.25&gt;=$F$8,O25,O25-$F$8)))</f>
        <v>-174.88</v>
      </c>
      <c r="Q25" s="34">
        <f t="shared" ref="Q25:Q27" si="2">IF(F25="MTR",IF(O25*0.25&gt;=$F$7,1,2),IF(F25="50%",IF((O25/2)*0.25&gt;=$F$8,1,2),IF(O25*0.25&gt;=$F$8,1,2)))</f>
        <v>2</v>
      </c>
      <c r="R25" s="97"/>
      <c r="S25" s="31">
        <f t="shared" ref="S25:S27" si="3">IF((P25*R25/100)&gt;=(L25*(1+$D$9/100)),L25*(1+$D$9/100),(P25*R25/100))</f>
        <v>0</v>
      </c>
      <c r="T25" s="30">
        <f t="shared" ref="T25:T27" si="4">IF((S25+U25)=L25,0,L25-(S25+U25))</f>
        <v>0</v>
      </c>
      <c r="U25" s="32">
        <f t="shared" ref="U25:U27" si="5">IF((L25-S25)&gt;V25,V25,L25-S25)</f>
        <v>0</v>
      </c>
      <c r="V25" s="32">
        <f t="shared" ref="V25:V27" si="6">L25*55%</f>
        <v>0</v>
      </c>
      <c r="W25" s="32"/>
    </row>
    <row r="26" spans="3:23" ht="16" thickBot="1" x14ac:dyDescent="0.4">
      <c r="C26" s="45"/>
      <c r="D26" s="23"/>
      <c r="E26" s="24"/>
      <c r="F26" s="50"/>
      <c r="G26" s="26"/>
      <c r="H26" s="67">
        <v>0</v>
      </c>
      <c r="I26" s="65">
        <v>0</v>
      </c>
      <c r="J26" s="66">
        <v>0</v>
      </c>
      <c r="K26" s="27">
        <v>0</v>
      </c>
      <c r="L26" s="28">
        <f t="shared" ref="L26:L27" si="7">IF(H26=0,(I26+J26+K26)*$F$10,IF(H26=1,(I26+J26+K26)*$F$11,IF(H26=2,(I26+J26+K26)*$F$12,IF(H26=3,(I26+J26+K26)*$F$13))))</f>
        <v>0</v>
      </c>
      <c r="M26" s="29"/>
      <c r="N26" s="101">
        <f t="shared" si="0"/>
        <v>0</v>
      </c>
      <c r="O26" s="30">
        <f t="shared" si="1"/>
        <v>0</v>
      </c>
      <c r="P26" s="30">
        <f t="shared" ref="P26" si="8">IF(F26="MTR",IF(O26*0.25&gt;=$F$7, O26/2,(O26-$F$7)/2),IF(F26="50%", IF((O26/2)*0.25&gt;=$F$8, O26/2,((O26/2)-$F$8)),IF(O26*0.25&gt;=$F$8,O26,O26-$F$8)))</f>
        <v>-174.88</v>
      </c>
      <c r="Q26" s="34">
        <f t="shared" si="2"/>
        <v>2</v>
      </c>
      <c r="R26" s="97"/>
      <c r="S26" s="31">
        <f t="shared" si="3"/>
        <v>0</v>
      </c>
      <c r="T26" s="30">
        <f t="shared" si="4"/>
        <v>0</v>
      </c>
      <c r="U26" s="32">
        <f t="shared" si="5"/>
        <v>0</v>
      </c>
      <c r="V26" s="32">
        <f t="shared" si="6"/>
        <v>0</v>
      </c>
      <c r="W26" s="32"/>
    </row>
    <row r="27" spans="3:23" ht="16" thickBot="1" x14ac:dyDescent="0.4">
      <c r="C27" s="45"/>
      <c r="D27" s="23"/>
      <c r="E27" s="24"/>
      <c r="F27" s="50"/>
      <c r="G27" s="26"/>
      <c r="H27" s="67">
        <v>0</v>
      </c>
      <c r="I27" s="65">
        <v>0</v>
      </c>
      <c r="J27" s="66">
        <v>0</v>
      </c>
      <c r="K27" s="27">
        <v>0</v>
      </c>
      <c r="L27" s="28">
        <f t="shared" si="7"/>
        <v>0</v>
      </c>
      <c r="M27" s="29"/>
      <c r="N27" s="101">
        <f t="shared" si="0"/>
        <v>0</v>
      </c>
      <c r="O27" s="30">
        <f t="shared" si="1"/>
        <v>0</v>
      </c>
      <c r="P27" s="30">
        <f>IF(F27="MTR",IF(O27*0.25&gt;=$F$7, O27/2,(O27-$F$7)/2),IF(F27="50%", IF((O27/2)*0.25&gt;=$F$8, O27/2,((O27/2)-$F$8)),IF(O27*0.25&gt;=$F$8,O27,O27-$F$8)))</f>
        <v>-174.88</v>
      </c>
      <c r="Q27" s="34">
        <f t="shared" si="2"/>
        <v>2</v>
      </c>
      <c r="R27" s="97"/>
      <c r="S27" s="31">
        <f t="shared" si="3"/>
        <v>0</v>
      </c>
      <c r="T27" s="30">
        <f t="shared" si="4"/>
        <v>0</v>
      </c>
      <c r="U27" s="32">
        <f t="shared" si="5"/>
        <v>0</v>
      </c>
      <c r="V27" s="32">
        <f t="shared" si="6"/>
        <v>0</v>
      </c>
      <c r="W27" s="32"/>
    </row>
    <row r="28" spans="3:23" ht="16" thickBot="1" x14ac:dyDescent="0.4">
      <c r="C28" s="84" t="s">
        <v>28</v>
      </c>
      <c r="D28" s="85"/>
      <c r="E28" s="85"/>
      <c r="F28" s="85" t="s">
        <v>68</v>
      </c>
      <c r="G28" s="85"/>
      <c r="H28" s="85"/>
      <c r="I28" s="114">
        <f>SUBTOTAL(9,I24:I27)</f>
        <v>0</v>
      </c>
      <c r="J28" s="114">
        <f>SUBTOTAL(9,J24:J27)</f>
        <v>0</v>
      </c>
      <c r="K28" s="114">
        <f>SUBTOTAL(9,K24:K27)</f>
        <v>0</v>
      </c>
      <c r="L28" s="113">
        <f>SUBTOTAL(9,L24:L27)</f>
        <v>0</v>
      </c>
      <c r="M28" s="86"/>
      <c r="N28" s="86"/>
      <c r="O28" s="87"/>
      <c r="P28" s="87"/>
      <c r="Q28" s="88"/>
      <c r="R28" s="89"/>
      <c r="S28" s="112">
        <f>SUBTOTAL(9,S24:S27)</f>
        <v>0</v>
      </c>
      <c r="T28" s="112">
        <f>SUBTOTAL(9,T24:T27)</f>
        <v>0</v>
      </c>
      <c r="U28" s="112">
        <f>SUBTOTAL(9,U24:U27)</f>
        <v>0</v>
      </c>
      <c r="V28" s="112">
        <f>SUBTOTAL(9,V24:V27)</f>
        <v>0</v>
      </c>
      <c r="W28" s="88"/>
    </row>
    <row r="29" spans="3:23" ht="16" thickBot="1" x14ac:dyDescent="0.4">
      <c r="C29" s="23"/>
      <c r="D29" s="33"/>
      <c r="E29" s="24"/>
      <c r="F29" s="51"/>
      <c r="G29" s="26"/>
      <c r="H29" s="67">
        <v>1</v>
      </c>
      <c r="I29" s="65">
        <v>0</v>
      </c>
      <c r="J29" s="66">
        <v>0</v>
      </c>
      <c r="K29" s="27">
        <v>0</v>
      </c>
      <c r="L29" s="28">
        <f>IF(H29=0,(I29+J29+K29)*$F$10,IF(H29=1,(I29+J29+K29)*$F$11,IF(H29=2,(I29+J29+K29)*$F$12,IF(H29=3,(I29+J29+K29)*$F$13))))</f>
        <v>0</v>
      </c>
      <c r="M29" s="29"/>
      <c r="N29" s="102">
        <f>M29/6</f>
        <v>0</v>
      </c>
      <c r="O29" s="31">
        <f>SUM(M29:N29)</f>
        <v>0</v>
      </c>
      <c r="P29" s="30">
        <f t="shared" ref="P29:P32" si="9">IF(F29="MTR",IF(O29*0.25&gt;=$F$7, O29/2,(O29-$F$7)/2),IF(F29="50%", IF((O29/2)*0.25&gt;=$F$8, O29/2,((O29/2)-$F$8)),IF(O29*0.25&gt;=$F$8,O29,O29-$F$8)))</f>
        <v>-174.88</v>
      </c>
      <c r="Q29" s="34">
        <f>IF(F29="MTR",IF(O29*0.25&gt;=$F$7,1,2),IF(F29="50%",IF((O29/2)*0.25&gt;=$F$8,1,2),IF(O29*0.25&gt;=$F$8,1,2)))</f>
        <v>2</v>
      </c>
      <c r="R29" s="97"/>
      <c r="S29" s="30">
        <f>IF((P29*R29/100)&gt;=(L29*(1+$D$9/100)),L29*(1+$D$9/100),(P29*R29/100))</f>
        <v>0</v>
      </c>
      <c r="T29" s="30">
        <f>IF((S29+U29)=L29,0,L29-(S29+U29))</f>
        <v>0</v>
      </c>
      <c r="U29" s="32">
        <f>IF((L29-S29)&gt;V29,V29,L29-S29)</f>
        <v>0</v>
      </c>
      <c r="V29" s="32">
        <f>L29*55%</f>
        <v>0</v>
      </c>
      <c r="W29" s="32"/>
    </row>
    <row r="30" spans="3:23" ht="16" thickBot="1" x14ac:dyDescent="0.4">
      <c r="C30" s="23"/>
      <c r="D30" s="33"/>
      <c r="E30" s="24"/>
      <c r="F30" s="51"/>
      <c r="G30" s="26"/>
      <c r="H30" s="67">
        <v>1</v>
      </c>
      <c r="I30" s="65">
        <v>0</v>
      </c>
      <c r="J30" s="66">
        <v>0</v>
      </c>
      <c r="K30" s="27">
        <v>0</v>
      </c>
      <c r="L30" s="28">
        <f t="shared" ref="L30:L32" si="10">IF(H30=0,(I30+J30+K30)*$F$10,IF(H30=1,(I30+J30+K30)*$F$11,IF(H30=2,(I30+J30+K30)*$F$12,IF(H30=3,(I30+J30+K30)*$F$13))))</f>
        <v>0</v>
      </c>
      <c r="M30" s="29"/>
      <c r="N30" s="102">
        <f t="shared" ref="N30:N31" si="11">M30/6</f>
        <v>0</v>
      </c>
      <c r="O30" s="31">
        <f t="shared" ref="O30:O32" si="12">SUM(M30:N30)</f>
        <v>0</v>
      </c>
      <c r="P30" s="30">
        <f t="shared" si="9"/>
        <v>-174.88</v>
      </c>
      <c r="Q30" s="34">
        <f t="shared" ref="Q30:Q32" si="13">IF(F30="MTR",IF(O30*0.25&gt;=$F$7,1,2),IF(F30="50%",IF((O30/2)*0.25&gt;=$F$8,1,2),IF(O30*0.25&gt;=$F$8,1,2)))</f>
        <v>2</v>
      </c>
      <c r="R30" s="97"/>
      <c r="S30" s="30">
        <f t="shared" ref="S30:S32" si="14">IF((P30*R30/100)&gt;=(L30*(1+$D$9/100)),L30*(1+$D$9/100),(P30*R30/100))</f>
        <v>0</v>
      </c>
      <c r="T30" s="30">
        <f t="shared" ref="T30:T32" si="15">IF((S30+U30)=L30,0,L30-(S30+U30))</f>
        <v>0</v>
      </c>
      <c r="U30" s="32">
        <f t="shared" ref="U30:U32" si="16">IF((L30-S30)&gt;V30,V30,L30-S30)</f>
        <v>0</v>
      </c>
      <c r="V30" s="32">
        <f t="shared" ref="V30:V32" si="17">L30*55%</f>
        <v>0</v>
      </c>
      <c r="W30" s="32"/>
    </row>
    <row r="31" spans="3:23" ht="16" thickBot="1" x14ac:dyDescent="0.4">
      <c r="C31" s="23"/>
      <c r="D31" s="33"/>
      <c r="E31" s="24"/>
      <c r="F31" s="51"/>
      <c r="G31" s="26"/>
      <c r="H31" s="67">
        <v>1</v>
      </c>
      <c r="I31" s="65">
        <v>0</v>
      </c>
      <c r="J31" s="66">
        <v>0</v>
      </c>
      <c r="K31" s="27">
        <v>0</v>
      </c>
      <c r="L31" s="28">
        <f t="shared" si="10"/>
        <v>0</v>
      </c>
      <c r="M31" s="29"/>
      <c r="N31" s="102">
        <f t="shared" si="11"/>
        <v>0</v>
      </c>
      <c r="O31" s="31">
        <f t="shared" si="12"/>
        <v>0</v>
      </c>
      <c r="P31" s="30">
        <f t="shared" si="9"/>
        <v>-174.88</v>
      </c>
      <c r="Q31" s="34">
        <f t="shared" si="13"/>
        <v>2</v>
      </c>
      <c r="R31" s="97"/>
      <c r="S31" s="30">
        <f t="shared" si="14"/>
        <v>0</v>
      </c>
      <c r="T31" s="30">
        <f t="shared" si="15"/>
        <v>0</v>
      </c>
      <c r="U31" s="32">
        <f t="shared" si="16"/>
        <v>0</v>
      </c>
      <c r="V31" s="32">
        <f t="shared" si="17"/>
        <v>0</v>
      </c>
      <c r="W31" s="32"/>
    </row>
    <row r="32" spans="3:23" ht="16" thickBot="1" x14ac:dyDescent="0.4">
      <c r="C32" s="23"/>
      <c r="D32" s="33"/>
      <c r="E32" s="24"/>
      <c r="F32" s="51"/>
      <c r="G32" s="26"/>
      <c r="H32" s="67">
        <v>1</v>
      </c>
      <c r="I32" s="65">
        <v>0</v>
      </c>
      <c r="J32" s="66">
        <v>0</v>
      </c>
      <c r="K32" s="27">
        <v>0</v>
      </c>
      <c r="L32" s="28">
        <f t="shared" si="10"/>
        <v>0</v>
      </c>
      <c r="M32" s="29"/>
      <c r="N32" s="102">
        <f t="shared" ref="N32" si="18">M32/6</f>
        <v>0</v>
      </c>
      <c r="O32" s="31">
        <f t="shared" si="12"/>
        <v>0</v>
      </c>
      <c r="P32" s="30">
        <f t="shared" si="9"/>
        <v>-174.88</v>
      </c>
      <c r="Q32" s="34">
        <f t="shared" si="13"/>
        <v>2</v>
      </c>
      <c r="R32" s="97"/>
      <c r="S32" s="30">
        <f t="shared" si="14"/>
        <v>0</v>
      </c>
      <c r="T32" s="30">
        <f t="shared" si="15"/>
        <v>0</v>
      </c>
      <c r="U32" s="32">
        <f t="shared" si="16"/>
        <v>0</v>
      </c>
      <c r="V32" s="32">
        <f t="shared" si="17"/>
        <v>0</v>
      </c>
      <c r="W32" s="32"/>
    </row>
    <row r="33" spans="3:23" ht="16" thickBot="1" x14ac:dyDescent="0.4">
      <c r="C33" s="90" t="s">
        <v>29</v>
      </c>
      <c r="D33" s="85"/>
      <c r="E33" s="85"/>
      <c r="F33" s="85"/>
      <c r="G33" s="85"/>
      <c r="H33" s="91"/>
      <c r="I33" s="114">
        <f>SUBTOTAL(9,I29:I32)</f>
        <v>0</v>
      </c>
      <c r="J33" s="114">
        <f>SUBTOTAL(9,J29:J32)</f>
        <v>0</v>
      </c>
      <c r="K33" s="115">
        <f>SUBTOTAL(9,K29:K32)</f>
        <v>0</v>
      </c>
      <c r="L33" s="113">
        <f>SUBTOTAL(9,L29:L32)</f>
        <v>0</v>
      </c>
      <c r="M33" s="86"/>
      <c r="N33" s="86"/>
      <c r="O33" s="87"/>
      <c r="P33" s="87"/>
      <c r="Q33" s="89"/>
      <c r="R33" s="89"/>
      <c r="S33" s="112">
        <f>SUBTOTAL(9,S29:S32)</f>
        <v>0</v>
      </c>
      <c r="T33" s="112">
        <f>SUBTOTAL(9,T29:T32)</f>
        <v>0</v>
      </c>
      <c r="U33" s="112">
        <f>SUBTOTAL(9,U29:U32)</f>
        <v>0</v>
      </c>
      <c r="V33" s="112">
        <f>SUBTOTAL(9,V29:V32)</f>
        <v>0</v>
      </c>
      <c r="W33" s="88"/>
    </row>
    <row r="34" spans="3:23" ht="16" thickBot="1" x14ac:dyDescent="0.4">
      <c r="C34" s="23"/>
      <c r="D34" s="52"/>
      <c r="E34" s="24"/>
      <c r="F34" s="25"/>
      <c r="G34" s="26"/>
      <c r="H34" s="103">
        <v>2</v>
      </c>
      <c r="I34" s="27">
        <v>0</v>
      </c>
      <c r="J34" s="27">
        <v>0</v>
      </c>
      <c r="K34" s="27">
        <v>0</v>
      </c>
      <c r="L34" s="32">
        <f>IF(H34=0,(I34+J34+K34)*$F$10,IF(H34=1,(I34+J34+K34)*$F$11,IF(H34=2,(I34+J34+K34)*$F$12,IF(H34=3,(I34+J34+K34)*$F$13))))</f>
        <v>0</v>
      </c>
      <c r="M34" s="53"/>
      <c r="N34" s="101">
        <f>M34/6</f>
        <v>0</v>
      </c>
      <c r="O34" s="30">
        <f>SUM(M34:N34)</f>
        <v>0</v>
      </c>
      <c r="P34" s="30">
        <f>IF(F34="MTR",IF(O34*0.25&gt;=$F$7, O34/2,(O34-$F$7)/2),IF(F34="50%", IF((O34/2)*0.25&gt;=$F$8, O34/2,((O34/2)-$F$8)),IF(O34*0.25&gt;=$F$8,O34,O34-$F$8)))</f>
        <v>-174.88</v>
      </c>
      <c r="Q34" s="104">
        <f>IF(F34="MTR",IF(O34*0.25&gt;=$F$7,1,2),IF(F34="50%",IF((O34/2)*0.25&gt;=$F$8,1,2),IF(O34*0.25&gt;=$F$8,1,2)))</f>
        <v>2</v>
      </c>
      <c r="R34" s="98"/>
      <c r="S34" s="30">
        <f>IF((P34*R34/100)&gt;=(L34*(1+$D$9/100)),L34*(1+$D$9/100),(P34*R34/100))</f>
        <v>0</v>
      </c>
      <c r="T34" s="30">
        <f>IF((S34+U34)=L34,0,L34-(S34+U34))</f>
        <v>0</v>
      </c>
      <c r="U34" s="32">
        <f>IF((L34-S34)&gt;V34,V34,L34-S34)</f>
        <v>0</v>
      </c>
      <c r="V34" s="32">
        <f>L34*55%</f>
        <v>0</v>
      </c>
      <c r="W34" s="32"/>
    </row>
    <row r="35" spans="3:23" ht="16" thickBot="1" x14ac:dyDescent="0.4">
      <c r="C35" s="23"/>
      <c r="D35" s="52"/>
      <c r="E35" s="24"/>
      <c r="F35" s="25"/>
      <c r="G35" s="26"/>
      <c r="H35" s="103">
        <v>2</v>
      </c>
      <c r="I35" s="27">
        <v>0</v>
      </c>
      <c r="J35" s="27">
        <v>0</v>
      </c>
      <c r="K35" s="27">
        <v>0</v>
      </c>
      <c r="L35" s="32">
        <f t="shared" ref="L35:L43" si="19">IF(H35=0,(I35+J35+K35)*$F$10,IF(H35=1,(I35+J35+K35)*$F$11,IF(H35=2,(I35+J35+K35)*$F$12,IF(H35=3,(I35+J35+K35)*$F$13))))</f>
        <v>0</v>
      </c>
      <c r="M35" s="53"/>
      <c r="N35" s="101">
        <f t="shared" ref="N35:N53" si="20">M35/6</f>
        <v>0</v>
      </c>
      <c r="O35" s="30">
        <f>SUM(M35:N35)</f>
        <v>0</v>
      </c>
      <c r="P35" s="30">
        <f t="shared" ref="P35:P43" si="21">IF(F35="MTR",IF(O35*0.25&gt;=$F$7, O35/2,(O35-$F$7)/2),IF(F35="50%", IF((O35/2)*0.25&gt;=$F$8, O35/2,((O35/2)-$F$8)),IF(O35*0.25&gt;=$F$8,O35,O35-$F$8)))</f>
        <v>-174.88</v>
      </c>
      <c r="Q35" s="104">
        <f>IF(F35="MTR",IF(O35*0.25&gt;=$F$7,1,2),IF(F35="50%",IF((O35/2)*0.25&gt;=$F$8,1,2),IF(O35*0.25&gt;=$F$8,1,2)))</f>
        <v>2</v>
      </c>
      <c r="R35" s="98"/>
      <c r="S35" s="30">
        <f>IF((P35*R35/100)&gt;=(L35*(1+$D$9/100)),L35*(1+$D$9/100),(P35*R35/100))</f>
        <v>0</v>
      </c>
      <c r="T35" s="30">
        <f t="shared" ref="T35:T43" si="22">IF((S35+U35)=L35,0,L35-(S35+U35))</f>
        <v>0</v>
      </c>
      <c r="U35" s="32">
        <f t="shared" ref="U35:U43" si="23">IF((L35-S35)&gt;V35,V35,L35-S35)</f>
        <v>0</v>
      </c>
      <c r="V35" s="32">
        <f t="shared" ref="V35:V43" si="24">L35*55%</f>
        <v>0</v>
      </c>
      <c r="W35" s="32"/>
    </row>
    <row r="36" spans="3:23" ht="16" thickBot="1" x14ac:dyDescent="0.4">
      <c r="C36" s="23"/>
      <c r="D36" s="52"/>
      <c r="E36" s="24"/>
      <c r="F36" s="25"/>
      <c r="G36" s="26"/>
      <c r="H36" s="103">
        <v>2</v>
      </c>
      <c r="I36" s="27">
        <v>0</v>
      </c>
      <c r="J36" s="27">
        <v>0</v>
      </c>
      <c r="K36" s="27">
        <v>0</v>
      </c>
      <c r="L36" s="32">
        <f t="shared" si="19"/>
        <v>0</v>
      </c>
      <c r="M36" s="53"/>
      <c r="N36" s="101">
        <f t="shared" si="20"/>
        <v>0</v>
      </c>
      <c r="O36" s="30">
        <f t="shared" ref="O36:O43" si="25">SUM(M36:N36)</f>
        <v>0</v>
      </c>
      <c r="P36" s="30">
        <f t="shared" si="21"/>
        <v>-174.88</v>
      </c>
      <c r="Q36" s="104">
        <f>IF(F36="MTR",IF(O36*0.25&gt;=$F$7,1,2),IF(F36="50%",IF((O36/2)*0.25&gt;=$F$8,1,2),IF(O36*0.25&gt;=$F$8,1,2)))</f>
        <v>2</v>
      </c>
      <c r="R36" s="98"/>
      <c r="S36" s="30">
        <f>IF((P36*R36/100)&gt;=(L36*(1+$D$9/100)),L36*(1+$D$9/100),(P36*R36/100))</f>
        <v>0</v>
      </c>
      <c r="T36" s="30">
        <f t="shared" si="22"/>
        <v>0</v>
      </c>
      <c r="U36" s="32">
        <f t="shared" si="23"/>
        <v>0</v>
      </c>
      <c r="V36" s="32">
        <f t="shared" si="24"/>
        <v>0</v>
      </c>
      <c r="W36" s="32"/>
    </row>
    <row r="37" spans="3:23" ht="16" thickBot="1" x14ac:dyDescent="0.4">
      <c r="C37" s="23"/>
      <c r="D37" s="52"/>
      <c r="E37" s="24"/>
      <c r="F37" s="25"/>
      <c r="G37" s="26"/>
      <c r="H37" s="103">
        <v>2</v>
      </c>
      <c r="I37" s="27">
        <v>0</v>
      </c>
      <c r="J37" s="27">
        <v>0</v>
      </c>
      <c r="K37" s="27">
        <v>0</v>
      </c>
      <c r="L37" s="32">
        <f t="shared" si="19"/>
        <v>0</v>
      </c>
      <c r="M37" s="53"/>
      <c r="N37" s="101">
        <f t="shared" si="20"/>
        <v>0</v>
      </c>
      <c r="O37" s="30">
        <f t="shared" si="25"/>
        <v>0</v>
      </c>
      <c r="P37" s="30">
        <f t="shared" si="21"/>
        <v>-174.88</v>
      </c>
      <c r="Q37" s="104">
        <f t="shared" ref="Q37:Q43" si="26">IF(F37="MTR",IF(O37*0.25&gt;=$F$7,1,2),IF(F37="50%",IF((O37/2)*0.25&gt;=$F$8,1,2),IF(O37*0.25&gt;=$F$8,1,2)))</f>
        <v>2</v>
      </c>
      <c r="R37" s="98"/>
      <c r="S37" s="30">
        <f t="shared" ref="S37:S43" si="27">IF((P37*R37/100)&gt;=(L37*(1+$D$9/100)),L37*(1+$D$9/100),(P37*R37/100))</f>
        <v>0</v>
      </c>
      <c r="T37" s="30">
        <f t="shared" si="22"/>
        <v>0</v>
      </c>
      <c r="U37" s="32">
        <f t="shared" si="23"/>
        <v>0</v>
      </c>
      <c r="V37" s="32">
        <f t="shared" si="24"/>
        <v>0</v>
      </c>
      <c r="W37" s="32"/>
    </row>
    <row r="38" spans="3:23" ht="16" thickBot="1" x14ac:dyDescent="0.4">
      <c r="C38" s="23"/>
      <c r="D38" s="52"/>
      <c r="E38" s="24"/>
      <c r="F38" s="25"/>
      <c r="G38" s="26"/>
      <c r="H38" s="103">
        <v>2</v>
      </c>
      <c r="I38" s="27">
        <v>0</v>
      </c>
      <c r="J38" s="27">
        <v>0</v>
      </c>
      <c r="K38" s="27">
        <v>0</v>
      </c>
      <c r="L38" s="32">
        <f t="shared" si="19"/>
        <v>0</v>
      </c>
      <c r="M38" s="53"/>
      <c r="N38" s="101">
        <f t="shared" si="20"/>
        <v>0</v>
      </c>
      <c r="O38" s="30">
        <f t="shared" si="25"/>
        <v>0</v>
      </c>
      <c r="P38" s="30">
        <f t="shared" si="21"/>
        <v>-174.88</v>
      </c>
      <c r="Q38" s="104">
        <f t="shared" si="26"/>
        <v>2</v>
      </c>
      <c r="R38" s="98"/>
      <c r="S38" s="30">
        <f t="shared" si="27"/>
        <v>0</v>
      </c>
      <c r="T38" s="30">
        <f t="shared" si="22"/>
        <v>0</v>
      </c>
      <c r="U38" s="32">
        <f t="shared" si="23"/>
        <v>0</v>
      </c>
      <c r="V38" s="32">
        <f t="shared" si="24"/>
        <v>0</v>
      </c>
      <c r="W38" s="32"/>
    </row>
    <row r="39" spans="3:23" ht="16" thickBot="1" x14ac:dyDescent="0.4">
      <c r="C39" s="23"/>
      <c r="D39" s="52"/>
      <c r="E39" s="24"/>
      <c r="F39" s="25"/>
      <c r="G39" s="26"/>
      <c r="H39" s="103">
        <v>2</v>
      </c>
      <c r="I39" s="27">
        <v>0</v>
      </c>
      <c r="J39" s="27">
        <v>0</v>
      </c>
      <c r="K39" s="27">
        <v>0</v>
      </c>
      <c r="L39" s="32">
        <f t="shared" si="19"/>
        <v>0</v>
      </c>
      <c r="M39" s="53"/>
      <c r="N39" s="101">
        <f t="shared" si="20"/>
        <v>0</v>
      </c>
      <c r="O39" s="30">
        <f t="shared" si="25"/>
        <v>0</v>
      </c>
      <c r="P39" s="30">
        <f t="shared" si="21"/>
        <v>-174.88</v>
      </c>
      <c r="Q39" s="104">
        <f t="shared" si="26"/>
        <v>2</v>
      </c>
      <c r="R39" s="98"/>
      <c r="S39" s="30">
        <f t="shared" si="27"/>
        <v>0</v>
      </c>
      <c r="T39" s="30">
        <f t="shared" si="22"/>
        <v>0</v>
      </c>
      <c r="U39" s="32">
        <f t="shared" si="23"/>
        <v>0</v>
      </c>
      <c r="V39" s="32">
        <f t="shared" si="24"/>
        <v>0</v>
      </c>
      <c r="W39" s="32"/>
    </row>
    <row r="40" spans="3:23" ht="16" thickBot="1" x14ac:dyDescent="0.4">
      <c r="C40" s="23"/>
      <c r="D40" s="52"/>
      <c r="E40" s="24"/>
      <c r="F40" s="25"/>
      <c r="G40" s="26"/>
      <c r="H40" s="103">
        <v>2</v>
      </c>
      <c r="I40" s="27">
        <v>0</v>
      </c>
      <c r="J40" s="27">
        <v>0</v>
      </c>
      <c r="K40" s="27">
        <v>0</v>
      </c>
      <c r="L40" s="32">
        <f t="shared" si="19"/>
        <v>0</v>
      </c>
      <c r="M40" s="53"/>
      <c r="N40" s="101">
        <f t="shared" si="20"/>
        <v>0</v>
      </c>
      <c r="O40" s="30">
        <f t="shared" si="25"/>
        <v>0</v>
      </c>
      <c r="P40" s="30">
        <f t="shared" si="21"/>
        <v>-174.88</v>
      </c>
      <c r="Q40" s="104">
        <f t="shared" si="26"/>
        <v>2</v>
      </c>
      <c r="R40" s="98"/>
      <c r="S40" s="30">
        <f t="shared" si="27"/>
        <v>0</v>
      </c>
      <c r="T40" s="30">
        <f t="shared" si="22"/>
        <v>0</v>
      </c>
      <c r="U40" s="32">
        <f t="shared" si="23"/>
        <v>0</v>
      </c>
      <c r="V40" s="32">
        <f t="shared" si="24"/>
        <v>0</v>
      </c>
      <c r="W40" s="32"/>
    </row>
    <row r="41" spans="3:23" ht="16" thickBot="1" x14ac:dyDescent="0.4">
      <c r="C41" s="23"/>
      <c r="D41" s="52"/>
      <c r="E41" s="24"/>
      <c r="F41" s="25"/>
      <c r="G41" s="26"/>
      <c r="H41" s="103">
        <v>2</v>
      </c>
      <c r="I41" s="27">
        <v>0</v>
      </c>
      <c r="J41" s="27">
        <v>0</v>
      </c>
      <c r="K41" s="27">
        <v>0</v>
      </c>
      <c r="L41" s="32">
        <f t="shared" si="19"/>
        <v>0</v>
      </c>
      <c r="M41" s="53"/>
      <c r="N41" s="101">
        <f t="shared" si="20"/>
        <v>0</v>
      </c>
      <c r="O41" s="30">
        <f t="shared" si="25"/>
        <v>0</v>
      </c>
      <c r="P41" s="30">
        <f t="shared" si="21"/>
        <v>-174.88</v>
      </c>
      <c r="Q41" s="104">
        <f t="shared" si="26"/>
        <v>2</v>
      </c>
      <c r="R41" s="98"/>
      <c r="S41" s="30">
        <f t="shared" si="27"/>
        <v>0</v>
      </c>
      <c r="T41" s="30">
        <f t="shared" si="22"/>
        <v>0</v>
      </c>
      <c r="U41" s="32">
        <f t="shared" si="23"/>
        <v>0</v>
      </c>
      <c r="V41" s="32">
        <f t="shared" si="24"/>
        <v>0</v>
      </c>
      <c r="W41" s="32"/>
    </row>
    <row r="42" spans="3:23" ht="16" thickBot="1" x14ac:dyDescent="0.4">
      <c r="C42" s="23"/>
      <c r="D42" s="52"/>
      <c r="E42" s="24"/>
      <c r="F42" s="25"/>
      <c r="G42" s="26"/>
      <c r="H42" s="103">
        <v>2</v>
      </c>
      <c r="I42" s="27">
        <v>0</v>
      </c>
      <c r="J42" s="27">
        <v>0</v>
      </c>
      <c r="K42" s="27">
        <v>0</v>
      </c>
      <c r="L42" s="32">
        <f t="shared" si="19"/>
        <v>0</v>
      </c>
      <c r="M42" s="53"/>
      <c r="N42" s="101">
        <f t="shared" si="20"/>
        <v>0</v>
      </c>
      <c r="O42" s="30">
        <f t="shared" si="25"/>
        <v>0</v>
      </c>
      <c r="P42" s="30">
        <f t="shared" si="21"/>
        <v>-174.88</v>
      </c>
      <c r="Q42" s="104">
        <f t="shared" si="26"/>
        <v>2</v>
      </c>
      <c r="R42" s="98"/>
      <c r="S42" s="30">
        <f t="shared" si="27"/>
        <v>0</v>
      </c>
      <c r="T42" s="30">
        <f t="shared" si="22"/>
        <v>0</v>
      </c>
      <c r="U42" s="32">
        <f t="shared" si="23"/>
        <v>0</v>
      </c>
      <c r="V42" s="32">
        <f t="shared" si="24"/>
        <v>0</v>
      </c>
      <c r="W42" s="32"/>
    </row>
    <row r="43" spans="3:23" ht="16" thickBot="1" x14ac:dyDescent="0.4">
      <c r="C43" s="23"/>
      <c r="D43" s="52"/>
      <c r="E43" s="24"/>
      <c r="F43" s="25"/>
      <c r="G43" s="26"/>
      <c r="H43" s="103">
        <v>2</v>
      </c>
      <c r="I43" s="27">
        <v>0</v>
      </c>
      <c r="J43" s="27">
        <v>0</v>
      </c>
      <c r="K43" s="27">
        <v>0</v>
      </c>
      <c r="L43" s="32">
        <f t="shared" si="19"/>
        <v>0</v>
      </c>
      <c r="M43" s="53"/>
      <c r="N43" s="101">
        <f t="shared" si="20"/>
        <v>0</v>
      </c>
      <c r="O43" s="30">
        <f t="shared" si="25"/>
        <v>0</v>
      </c>
      <c r="P43" s="30">
        <f t="shared" si="21"/>
        <v>-174.88</v>
      </c>
      <c r="Q43" s="104">
        <f t="shared" si="26"/>
        <v>2</v>
      </c>
      <c r="R43" s="98"/>
      <c r="S43" s="30">
        <f t="shared" si="27"/>
        <v>0</v>
      </c>
      <c r="T43" s="30">
        <f t="shared" si="22"/>
        <v>0</v>
      </c>
      <c r="U43" s="32">
        <f t="shared" si="23"/>
        <v>0</v>
      </c>
      <c r="V43" s="32">
        <f t="shared" si="24"/>
        <v>0</v>
      </c>
      <c r="W43" s="32"/>
    </row>
    <row r="44" spans="3:23" ht="16" thickBot="1" x14ac:dyDescent="0.4">
      <c r="C44" s="23"/>
      <c r="D44" s="52"/>
      <c r="E44" s="24"/>
      <c r="F44" s="25"/>
      <c r="G44" s="26"/>
      <c r="H44" s="103">
        <v>2</v>
      </c>
      <c r="I44" s="27">
        <v>0</v>
      </c>
      <c r="J44" s="27">
        <v>0</v>
      </c>
      <c r="K44" s="27">
        <v>0</v>
      </c>
      <c r="L44" s="32">
        <f>IF(H44=0,(I44+J44+K44)*$F$10,IF(H44=1,(I44+J44+K44)*$F$11,IF(H44=2,(I44+J44+K44)*$F$12,IF(H44=3,(I44+J44+K44)*$F$13))))</f>
        <v>0</v>
      </c>
      <c r="M44" s="53"/>
      <c r="N44" s="101">
        <f t="shared" si="20"/>
        <v>0</v>
      </c>
      <c r="O44" s="30">
        <f>SUM(M44:N44)</f>
        <v>0</v>
      </c>
      <c r="P44" s="30">
        <f>IF(F44="MTR",IF(O44*0.25&gt;=$F$7, O44/2,(O44-$F$7)/2),IF(F44="50%", IF((O44/2)*0.25&gt;=$F$8, O44/2,((O44/2)-$F$8)),IF(O44*0.25&gt;=$F$8,O44,O44-$F$8)))</f>
        <v>-174.88</v>
      </c>
      <c r="Q44" s="104">
        <f>IF(F44="MTR",IF(O44*0.25&gt;=$F$7,1,2),IF(F44="50%",IF((O44/2)*0.25&gt;=$F$8,1,2),IF(O44*0.25&gt;=$F$8,1,2)))</f>
        <v>2</v>
      </c>
      <c r="R44" s="98"/>
      <c r="S44" s="30">
        <f>IF((P44*R44/100)&gt;=(L44*(1+$D$9/100)),L44*(1+$D$9/100),(P44*R44/100))</f>
        <v>0</v>
      </c>
      <c r="T44" s="30">
        <f>IF((S44+U44)=L44,0,L44-(S44+U44))</f>
        <v>0</v>
      </c>
      <c r="U44" s="32">
        <f>IF((L44-S44)&gt;V44,V44,L44-S44)</f>
        <v>0</v>
      </c>
      <c r="V44" s="32">
        <f>L44*55%</f>
        <v>0</v>
      </c>
      <c r="W44" s="32"/>
    </row>
    <row r="45" spans="3:23" ht="16" thickBot="1" x14ac:dyDescent="0.4">
      <c r="C45" s="23"/>
      <c r="D45" s="52"/>
      <c r="E45" s="24"/>
      <c r="F45" s="25"/>
      <c r="G45" s="26"/>
      <c r="H45" s="103">
        <v>2</v>
      </c>
      <c r="I45" s="27">
        <v>0</v>
      </c>
      <c r="J45" s="27">
        <v>0</v>
      </c>
      <c r="K45" s="27">
        <v>0</v>
      </c>
      <c r="L45" s="32">
        <f t="shared" ref="L45:L53" si="28">IF(H45=0,(I45+J45+K45)*$F$10,IF(H45=1,(I45+J45+K45)*$F$11,IF(H45=2,(I45+J45+K45)*$F$12,IF(H45=3,(I45+J45+K45)*$F$13))))</f>
        <v>0</v>
      </c>
      <c r="M45" s="53"/>
      <c r="N45" s="101">
        <f t="shared" si="20"/>
        <v>0</v>
      </c>
      <c r="O45" s="30">
        <f>SUM(M45:N45)</f>
        <v>0</v>
      </c>
      <c r="P45" s="30">
        <f t="shared" ref="P45:P53" si="29">IF(F45="MTR",IF(O45*0.25&gt;=$F$7, O45/2,(O45-$F$7)/2),IF(F45="50%", IF((O45/2)*0.25&gt;=$F$8, O45/2,((O45/2)-$F$8)),IF(O45*0.25&gt;=$F$8,O45,O45-$F$8)))</f>
        <v>-174.88</v>
      </c>
      <c r="Q45" s="104">
        <f>IF(F45="MTR",IF(O45*0.25&gt;=$F$7,1,2),IF(F45="50%",IF((O45/2)*0.25&gt;=$F$8,1,2),IF(O45*0.25&gt;=$F$8,1,2)))</f>
        <v>2</v>
      </c>
      <c r="R45" s="98"/>
      <c r="S45" s="30">
        <f>IF((P45*R45/100)&gt;=(L45*(1+$D$9/100)),L45*(1+$D$9/100),(P45*R45/100))</f>
        <v>0</v>
      </c>
      <c r="T45" s="30">
        <f t="shared" ref="T45:T53" si="30">IF((S45+U45)=L45,0,L45-(S45+U45))</f>
        <v>0</v>
      </c>
      <c r="U45" s="32">
        <f t="shared" ref="U45:U53" si="31">IF((L45-S45)&gt;V45,V45,L45-S45)</f>
        <v>0</v>
      </c>
      <c r="V45" s="32">
        <f t="shared" ref="V45:V53" si="32">L45*55%</f>
        <v>0</v>
      </c>
      <c r="W45" s="32"/>
    </row>
    <row r="46" spans="3:23" ht="16" thickBot="1" x14ac:dyDescent="0.4">
      <c r="C46" s="23"/>
      <c r="D46" s="52"/>
      <c r="E46" s="24"/>
      <c r="F46" s="25"/>
      <c r="G46" s="26"/>
      <c r="H46" s="103">
        <v>2</v>
      </c>
      <c r="I46" s="27">
        <v>0</v>
      </c>
      <c r="J46" s="27">
        <v>0</v>
      </c>
      <c r="K46" s="27">
        <v>0</v>
      </c>
      <c r="L46" s="32">
        <f t="shared" si="28"/>
        <v>0</v>
      </c>
      <c r="M46" s="53"/>
      <c r="N46" s="101">
        <f t="shared" si="20"/>
        <v>0</v>
      </c>
      <c r="O46" s="30">
        <f t="shared" ref="O46:O53" si="33">SUM(M46:N46)</f>
        <v>0</v>
      </c>
      <c r="P46" s="30">
        <f t="shared" si="29"/>
        <v>-174.88</v>
      </c>
      <c r="Q46" s="104">
        <f>IF(F46="MTR",IF(O46*0.25&gt;=$F$7,1,2),IF(F46="50%",IF((O46/2)*0.25&gt;=$F$8,1,2),IF(O46*0.25&gt;=$F$8,1,2)))</f>
        <v>2</v>
      </c>
      <c r="R46" s="98"/>
      <c r="S46" s="30">
        <f>IF((P46*R46/100)&gt;=(L46*(1+$D$9/100)),L46*(1+$D$9/100),(P46*R46/100))</f>
        <v>0</v>
      </c>
      <c r="T46" s="30">
        <f t="shared" si="30"/>
        <v>0</v>
      </c>
      <c r="U46" s="32">
        <f t="shared" si="31"/>
        <v>0</v>
      </c>
      <c r="V46" s="32">
        <f t="shared" si="32"/>
        <v>0</v>
      </c>
      <c r="W46" s="32"/>
    </row>
    <row r="47" spans="3:23" ht="16" thickBot="1" x14ac:dyDescent="0.4">
      <c r="C47" s="23"/>
      <c r="D47" s="52"/>
      <c r="E47" s="24"/>
      <c r="F47" s="25"/>
      <c r="G47" s="26"/>
      <c r="H47" s="103">
        <v>2</v>
      </c>
      <c r="I47" s="27">
        <v>0</v>
      </c>
      <c r="J47" s="27">
        <v>0</v>
      </c>
      <c r="K47" s="27">
        <v>0</v>
      </c>
      <c r="L47" s="32">
        <f t="shared" si="28"/>
        <v>0</v>
      </c>
      <c r="M47" s="53"/>
      <c r="N47" s="101">
        <f t="shared" si="20"/>
        <v>0</v>
      </c>
      <c r="O47" s="30">
        <f t="shared" si="33"/>
        <v>0</v>
      </c>
      <c r="P47" s="30">
        <f t="shared" si="29"/>
        <v>-174.88</v>
      </c>
      <c r="Q47" s="104">
        <f t="shared" ref="Q47:Q53" si="34">IF(F47="MTR",IF(O47*0.25&gt;=$F$7,1,2),IF(F47="50%",IF((O47/2)*0.25&gt;=$F$8,1,2),IF(O47*0.25&gt;=$F$8,1,2)))</f>
        <v>2</v>
      </c>
      <c r="R47" s="98"/>
      <c r="S47" s="30">
        <f t="shared" ref="S47:S53" si="35">IF((P47*R47/100)&gt;=(L47*(1+$D$9/100)),L47*(1+$D$9/100),(P47*R47/100))</f>
        <v>0</v>
      </c>
      <c r="T47" s="30">
        <f t="shared" si="30"/>
        <v>0</v>
      </c>
      <c r="U47" s="32">
        <f t="shared" si="31"/>
        <v>0</v>
      </c>
      <c r="V47" s="32">
        <f t="shared" si="32"/>
        <v>0</v>
      </c>
      <c r="W47" s="32"/>
    </row>
    <row r="48" spans="3:23" ht="16" thickBot="1" x14ac:dyDescent="0.4">
      <c r="C48" s="23"/>
      <c r="D48" s="52"/>
      <c r="E48" s="24"/>
      <c r="F48" s="25"/>
      <c r="G48" s="26"/>
      <c r="H48" s="103">
        <v>2</v>
      </c>
      <c r="I48" s="27">
        <v>0</v>
      </c>
      <c r="J48" s="27">
        <v>0</v>
      </c>
      <c r="K48" s="27">
        <v>0</v>
      </c>
      <c r="L48" s="32">
        <f t="shared" si="28"/>
        <v>0</v>
      </c>
      <c r="M48" s="53"/>
      <c r="N48" s="101">
        <f t="shared" si="20"/>
        <v>0</v>
      </c>
      <c r="O48" s="30">
        <f t="shared" si="33"/>
        <v>0</v>
      </c>
      <c r="P48" s="30">
        <f t="shared" si="29"/>
        <v>-174.88</v>
      </c>
      <c r="Q48" s="104">
        <f t="shared" si="34"/>
        <v>2</v>
      </c>
      <c r="R48" s="98"/>
      <c r="S48" s="30">
        <f t="shared" si="35"/>
        <v>0</v>
      </c>
      <c r="T48" s="30">
        <f t="shared" si="30"/>
        <v>0</v>
      </c>
      <c r="U48" s="32">
        <f t="shared" si="31"/>
        <v>0</v>
      </c>
      <c r="V48" s="32">
        <f t="shared" si="32"/>
        <v>0</v>
      </c>
      <c r="W48" s="32"/>
    </row>
    <row r="49" spans="3:23" ht="16" thickBot="1" x14ac:dyDescent="0.4">
      <c r="C49" s="23"/>
      <c r="D49" s="52"/>
      <c r="E49" s="24"/>
      <c r="F49" s="25"/>
      <c r="G49" s="26"/>
      <c r="H49" s="103">
        <v>2</v>
      </c>
      <c r="I49" s="27">
        <v>0</v>
      </c>
      <c r="J49" s="27">
        <v>0</v>
      </c>
      <c r="K49" s="27">
        <v>0</v>
      </c>
      <c r="L49" s="32">
        <f t="shared" si="28"/>
        <v>0</v>
      </c>
      <c r="M49" s="53"/>
      <c r="N49" s="101">
        <f t="shared" si="20"/>
        <v>0</v>
      </c>
      <c r="O49" s="30">
        <f t="shared" si="33"/>
        <v>0</v>
      </c>
      <c r="P49" s="30">
        <f t="shared" si="29"/>
        <v>-174.88</v>
      </c>
      <c r="Q49" s="104">
        <f t="shared" si="34"/>
        <v>2</v>
      </c>
      <c r="R49" s="98"/>
      <c r="S49" s="30">
        <f t="shared" si="35"/>
        <v>0</v>
      </c>
      <c r="T49" s="30">
        <f t="shared" si="30"/>
        <v>0</v>
      </c>
      <c r="U49" s="32">
        <f t="shared" si="31"/>
        <v>0</v>
      </c>
      <c r="V49" s="32">
        <f t="shared" si="32"/>
        <v>0</v>
      </c>
      <c r="W49" s="32"/>
    </row>
    <row r="50" spans="3:23" ht="16" thickBot="1" x14ac:dyDescent="0.4">
      <c r="C50" s="23"/>
      <c r="D50" s="52"/>
      <c r="E50" s="24"/>
      <c r="F50" s="25"/>
      <c r="G50" s="26"/>
      <c r="H50" s="103">
        <v>2</v>
      </c>
      <c r="I50" s="27">
        <v>0</v>
      </c>
      <c r="J50" s="27">
        <v>0</v>
      </c>
      <c r="K50" s="27">
        <v>0</v>
      </c>
      <c r="L50" s="32">
        <f t="shared" si="28"/>
        <v>0</v>
      </c>
      <c r="M50" s="53"/>
      <c r="N50" s="101">
        <f t="shared" si="20"/>
        <v>0</v>
      </c>
      <c r="O50" s="30">
        <f t="shared" si="33"/>
        <v>0</v>
      </c>
      <c r="P50" s="30">
        <f t="shared" si="29"/>
        <v>-174.88</v>
      </c>
      <c r="Q50" s="104">
        <f t="shared" si="34"/>
        <v>2</v>
      </c>
      <c r="R50" s="98"/>
      <c r="S50" s="30">
        <f t="shared" si="35"/>
        <v>0</v>
      </c>
      <c r="T50" s="30">
        <f t="shared" si="30"/>
        <v>0</v>
      </c>
      <c r="U50" s="32">
        <f t="shared" si="31"/>
        <v>0</v>
      </c>
      <c r="V50" s="32">
        <f t="shared" si="32"/>
        <v>0</v>
      </c>
      <c r="W50" s="32"/>
    </row>
    <row r="51" spans="3:23" ht="16" thickBot="1" x14ac:dyDescent="0.4">
      <c r="C51" s="23"/>
      <c r="D51" s="52"/>
      <c r="E51" s="24"/>
      <c r="F51" s="25"/>
      <c r="G51" s="26"/>
      <c r="H51" s="103">
        <v>2</v>
      </c>
      <c r="I51" s="27">
        <v>0</v>
      </c>
      <c r="J51" s="27">
        <v>0</v>
      </c>
      <c r="K51" s="27">
        <v>0</v>
      </c>
      <c r="L51" s="32">
        <f t="shared" si="28"/>
        <v>0</v>
      </c>
      <c r="M51" s="53"/>
      <c r="N51" s="101">
        <f t="shared" si="20"/>
        <v>0</v>
      </c>
      <c r="O51" s="30">
        <f t="shared" si="33"/>
        <v>0</v>
      </c>
      <c r="P51" s="30">
        <f t="shared" si="29"/>
        <v>-174.88</v>
      </c>
      <c r="Q51" s="104">
        <f t="shared" si="34"/>
        <v>2</v>
      </c>
      <c r="R51" s="98"/>
      <c r="S51" s="30">
        <f t="shared" si="35"/>
        <v>0</v>
      </c>
      <c r="T51" s="30">
        <f t="shared" si="30"/>
        <v>0</v>
      </c>
      <c r="U51" s="32">
        <f t="shared" si="31"/>
        <v>0</v>
      </c>
      <c r="V51" s="32">
        <f t="shared" si="32"/>
        <v>0</v>
      </c>
      <c r="W51" s="32"/>
    </row>
    <row r="52" spans="3:23" ht="16" thickBot="1" x14ac:dyDescent="0.4">
      <c r="C52" s="23"/>
      <c r="D52" s="52"/>
      <c r="E52" s="24"/>
      <c r="F52" s="25"/>
      <c r="G52" s="26"/>
      <c r="H52" s="103">
        <v>2</v>
      </c>
      <c r="I52" s="27">
        <v>0</v>
      </c>
      <c r="J52" s="27">
        <v>0</v>
      </c>
      <c r="K52" s="27">
        <v>0</v>
      </c>
      <c r="L52" s="32">
        <f t="shared" si="28"/>
        <v>0</v>
      </c>
      <c r="M52" s="53"/>
      <c r="N52" s="101">
        <f t="shared" si="20"/>
        <v>0</v>
      </c>
      <c r="O52" s="30">
        <f t="shared" si="33"/>
        <v>0</v>
      </c>
      <c r="P52" s="30">
        <f t="shared" si="29"/>
        <v>-174.88</v>
      </c>
      <c r="Q52" s="104">
        <f t="shared" si="34"/>
        <v>2</v>
      </c>
      <c r="R52" s="98"/>
      <c r="S52" s="30">
        <f t="shared" si="35"/>
        <v>0</v>
      </c>
      <c r="T52" s="30">
        <f t="shared" si="30"/>
        <v>0</v>
      </c>
      <c r="U52" s="32">
        <f t="shared" si="31"/>
        <v>0</v>
      </c>
      <c r="V52" s="32">
        <f t="shared" si="32"/>
        <v>0</v>
      </c>
      <c r="W52" s="32"/>
    </row>
    <row r="53" spans="3:23" ht="16" thickBot="1" x14ac:dyDescent="0.4">
      <c r="C53" s="23"/>
      <c r="D53" s="52"/>
      <c r="E53" s="24"/>
      <c r="F53" s="25"/>
      <c r="G53" s="26"/>
      <c r="H53" s="103">
        <v>2</v>
      </c>
      <c r="I53" s="27">
        <v>0</v>
      </c>
      <c r="J53" s="27">
        <v>0</v>
      </c>
      <c r="K53" s="27">
        <v>0</v>
      </c>
      <c r="L53" s="32">
        <f t="shared" si="28"/>
        <v>0</v>
      </c>
      <c r="M53" s="53"/>
      <c r="N53" s="101">
        <f t="shared" si="20"/>
        <v>0</v>
      </c>
      <c r="O53" s="30">
        <f t="shared" si="33"/>
        <v>0</v>
      </c>
      <c r="P53" s="30">
        <f t="shared" si="29"/>
        <v>-174.88</v>
      </c>
      <c r="Q53" s="104">
        <f t="shared" si="34"/>
        <v>2</v>
      </c>
      <c r="R53" s="98"/>
      <c r="S53" s="30">
        <f t="shared" si="35"/>
        <v>0</v>
      </c>
      <c r="T53" s="30">
        <f t="shared" si="30"/>
        <v>0</v>
      </c>
      <c r="U53" s="32">
        <f t="shared" si="31"/>
        <v>0</v>
      </c>
      <c r="V53" s="32">
        <f t="shared" si="32"/>
        <v>0</v>
      </c>
      <c r="W53" s="32"/>
    </row>
    <row r="54" spans="3:23" ht="16" thickBot="1" x14ac:dyDescent="0.4">
      <c r="C54" s="84" t="s">
        <v>30</v>
      </c>
      <c r="D54" s="85"/>
      <c r="E54" s="85"/>
      <c r="F54" s="85"/>
      <c r="G54" s="85"/>
      <c r="H54" s="91"/>
      <c r="I54" s="115">
        <f>SUBTOTAL(9,I34:I53)</f>
        <v>0</v>
      </c>
      <c r="J54" s="115">
        <f>SUBTOTAL(9,J34:J53)</f>
        <v>0</v>
      </c>
      <c r="K54" s="115">
        <f>SUBTOTAL(9,K34:K53)</f>
        <v>0</v>
      </c>
      <c r="L54" s="110">
        <f>SUBTOTAL(9,L34:L53)</f>
        <v>0</v>
      </c>
      <c r="M54" s="92"/>
      <c r="N54" s="92"/>
      <c r="O54" s="92"/>
      <c r="P54" s="92"/>
      <c r="Q54" s="88"/>
      <c r="R54" s="88"/>
      <c r="S54" s="112">
        <f>SUBTOTAL(9,S34:S53)</f>
        <v>0</v>
      </c>
      <c r="T54" s="112">
        <f>SUBTOTAL(9,T34:T53)</f>
        <v>0</v>
      </c>
      <c r="U54" s="112">
        <f>SUBTOTAL(9,U34:U53)</f>
        <v>0</v>
      </c>
      <c r="V54" s="112">
        <f>SUBTOTAL(9,V34:V53)</f>
        <v>0</v>
      </c>
      <c r="W54" s="88"/>
    </row>
    <row r="55" spans="3:23" ht="18.75" customHeight="1" thickBot="1" x14ac:dyDescent="0.4">
      <c r="C55" s="23"/>
      <c r="D55" s="23"/>
      <c r="E55" s="24"/>
      <c r="F55" s="25"/>
      <c r="G55" s="26"/>
      <c r="H55" s="103">
        <v>3</v>
      </c>
      <c r="I55" s="27">
        <v>0</v>
      </c>
      <c r="J55" s="27">
        <v>0</v>
      </c>
      <c r="K55" s="27">
        <v>0</v>
      </c>
      <c r="L55" s="32">
        <f t="shared" ref="L55:L64" si="36">IF(H55=0,(I55+J55+K55)*$F$10,IF(H55=1,(I55+J55+K55)*$F$11,IF(H55=2,(I55+J55+K55)*$F$12,IF(H55=3,(I55+J55+K55)*$F$13))))</f>
        <v>0</v>
      </c>
      <c r="M55" s="53"/>
      <c r="N55" s="101">
        <f>M55/6</f>
        <v>0</v>
      </c>
      <c r="O55" s="30">
        <f t="shared" ref="O55:O74" si="37">SUM(M55:N55)</f>
        <v>0</v>
      </c>
      <c r="P55" s="30">
        <f t="shared" ref="P55:P64" si="38">IF(F55="MTR",IF(O55*0.25&gt;=$F$7, O55/2,(O55-$F$7)/2),IF(F55="50%", IF((O55/2)*0.25&gt;=$F$8, O55/2,((O55/2)-$F$8)),IF(O55*0.25&gt;=$F$8,O55,O55-$F$8)))</f>
        <v>-174.88</v>
      </c>
      <c r="Q55" s="34">
        <f t="shared" ref="Q55:Q64" si="39">IF(F55="MTR",IF(O55*0.25&gt;=$F$7,1,2),IF(F55="50%",IF((O55/2)*0.25&gt;=$F$8,1,2),IF(O55*0.25&gt;=$F$8,1,2)))</f>
        <v>2</v>
      </c>
      <c r="R55" s="97"/>
      <c r="S55" s="30">
        <f t="shared" ref="S55:S64" si="40">IF((P55*R55/100)&gt;=(L55*(1+$D$9/100)),L55*(1+$D$9/100),(P55*R55/100))</f>
        <v>0</v>
      </c>
      <c r="T55" s="30">
        <f>IF((S55+U55)=L55,0,L55-(S55+U55))</f>
        <v>0</v>
      </c>
      <c r="U55" s="32">
        <f>IF((L55-S55)&gt;V55,V55,L55-S55)</f>
        <v>0</v>
      </c>
      <c r="V55" s="32">
        <f>L55*55%</f>
        <v>0</v>
      </c>
      <c r="W55" s="32"/>
    </row>
    <row r="56" spans="3:23" ht="16" thickBot="1" x14ac:dyDescent="0.4">
      <c r="C56" s="23"/>
      <c r="D56" s="23"/>
      <c r="E56" s="24"/>
      <c r="F56" s="25"/>
      <c r="G56" s="26"/>
      <c r="H56" s="103">
        <v>3</v>
      </c>
      <c r="I56" s="27">
        <v>0</v>
      </c>
      <c r="J56" s="27">
        <v>0</v>
      </c>
      <c r="K56" s="27">
        <v>0</v>
      </c>
      <c r="L56" s="32">
        <f t="shared" si="36"/>
        <v>0</v>
      </c>
      <c r="M56" s="53"/>
      <c r="N56" s="101">
        <f t="shared" ref="N56:N76" si="41">M56/6</f>
        <v>0</v>
      </c>
      <c r="O56" s="30">
        <f t="shared" si="37"/>
        <v>0</v>
      </c>
      <c r="P56" s="30">
        <f t="shared" si="38"/>
        <v>-174.88</v>
      </c>
      <c r="Q56" s="34">
        <f t="shared" si="39"/>
        <v>2</v>
      </c>
      <c r="R56" s="97"/>
      <c r="S56" s="30">
        <f t="shared" si="40"/>
        <v>0</v>
      </c>
      <c r="T56" s="30">
        <f t="shared" ref="T56:T64" si="42">IF((S56+U56)=L56,0,L56-(S56+U56))</f>
        <v>0</v>
      </c>
      <c r="U56" s="32">
        <f t="shared" ref="U56:U64" si="43">IF((L56-S56)&gt;V56,V56,L56-S56)</f>
        <v>0</v>
      </c>
      <c r="V56" s="32">
        <f t="shared" ref="V56:V64" si="44">L56*55%</f>
        <v>0</v>
      </c>
      <c r="W56" s="32"/>
    </row>
    <row r="57" spans="3:23" ht="16" thickBot="1" x14ac:dyDescent="0.4">
      <c r="C57" s="23"/>
      <c r="D57" s="23"/>
      <c r="E57" s="24"/>
      <c r="F57" s="25"/>
      <c r="G57" s="26"/>
      <c r="H57" s="103">
        <v>3</v>
      </c>
      <c r="I57" s="27">
        <v>0</v>
      </c>
      <c r="J57" s="27">
        <v>0</v>
      </c>
      <c r="K57" s="27">
        <v>0</v>
      </c>
      <c r="L57" s="32">
        <f t="shared" si="36"/>
        <v>0</v>
      </c>
      <c r="M57" s="53"/>
      <c r="N57" s="101">
        <f t="shared" si="41"/>
        <v>0</v>
      </c>
      <c r="O57" s="30">
        <f t="shared" si="37"/>
        <v>0</v>
      </c>
      <c r="P57" s="30">
        <f t="shared" si="38"/>
        <v>-174.88</v>
      </c>
      <c r="Q57" s="34">
        <f t="shared" si="39"/>
        <v>2</v>
      </c>
      <c r="R57" s="97"/>
      <c r="S57" s="30">
        <f t="shared" si="40"/>
        <v>0</v>
      </c>
      <c r="T57" s="30">
        <f t="shared" si="42"/>
        <v>0</v>
      </c>
      <c r="U57" s="32">
        <f t="shared" si="43"/>
        <v>0</v>
      </c>
      <c r="V57" s="32">
        <f t="shared" si="44"/>
        <v>0</v>
      </c>
      <c r="W57" s="32"/>
    </row>
    <row r="58" spans="3:23" ht="16" thickBot="1" x14ac:dyDescent="0.4">
      <c r="C58" s="23"/>
      <c r="D58" s="23"/>
      <c r="E58" s="24"/>
      <c r="F58" s="25"/>
      <c r="G58" s="26"/>
      <c r="H58" s="103">
        <v>3</v>
      </c>
      <c r="I58" s="27">
        <v>0</v>
      </c>
      <c r="J58" s="27">
        <v>0</v>
      </c>
      <c r="K58" s="27">
        <v>0</v>
      </c>
      <c r="L58" s="32">
        <f t="shared" si="36"/>
        <v>0</v>
      </c>
      <c r="M58" s="53"/>
      <c r="N58" s="101">
        <f t="shared" si="41"/>
        <v>0</v>
      </c>
      <c r="O58" s="30">
        <f t="shared" si="37"/>
        <v>0</v>
      </c>
      <c r="P58" s="30">
        <f t="shared" si="38"/>
        <v>-174.88</v>
      </c>
      <c r="Q58" s="34">
        <f t="shared" si="39"/>
        <v>2</v>
      </c>
      <c r="R58" s="97"/>
      <c r="S58" s="30">
        <f t="shared" si="40"/>
        <v>0</v>
      </c>
      <c r="T58" s="30">
        <f t="shared" si="42"/>
        <v>0</v>
      </c>
      <c r="U58" s="32">
        <f t="shared" si="43"/>
        <v>0</v>
      </c>
      <c r="V58" s="32">
        <f t="shared" si="44"/>
        <v>0</v>
      </c>
      <c r="W58" s="32"/>
    </row>
    <row r="59" spans="3:23" ht="16" thickBot="1" x14ac:dyDescent="0.4">
      <c r="C59" s="23"/>
      <c r="D59" s="23"/>
      <c r="E59" s="24"/>
      <c r="F59" s="25"/>
      <c r="G59" s="26"/>
      <c r="H59" s="103">
        <v>3</v>
      </c>
      <c r="I59" s="27">
        <v>0</v>
      </c>
      <c r="J59" s="27">
        <v>0</v>
      </c>
      <c r="K59" s="27">
        <v>0</v>
      </c>
      <c r="L59" s="32">
        <f t="shared" si="36"/>
        <v>0</v>
      </c>
      <c r="M59" s="53"/>
      <c r="N59" s="101">
        <f t="shared" si="41"/>
        <v>0</v>
      </c>
      <c r="O59" s="30">
        <f t="shared" si="37"/>
        <v>0</v>
      </c>
      <c r="P59" s="30">
        <f t="shared" si="38"/>
        <v>-174.88</v>
      </c>
      <c r="Q59" s="34">
        <f t="shared" si="39"/>
        <v>2</v>
      </c>
      <c r="R59" s="97"/>
      <c r="S59" s="30">
        <f t="shared" si="40"/>
        <v>0</v>
      </c>
      <c r="T59" s="30">
        <f t="shared" si="42"/>
        <v>0</v>
      </c>
      <c r="U59" s="32">
        <f t="shared" si="43"/>
        <v>0</v>
      </c>
      <c r="V59" s="32">
        <f t="shared" si="44"/>
        <v>0</v>
      </c>
      <c r="W59" s="32"/>
    </row>
    <row r="60" spans="3:23" ht="16" thickBot="1" x14ac:dyDescent="0.4">
      <c r="C60" s="23"/>
      <c r="D60" s="23"/>
      <c r="E60" s="24"/>
      <c r="F60" s="25"/>
      <c r="G60" s="26"/>
      <c r="H60" s="103">
        <v>3</v>
      </c>
      <c r="I60" s="27">
        <v>0</v>
      </c>
      <c r="J60" s="27">
        <v>0</v>
      </c>
      <c r="K60" s="27">
        <v>0</v>
      </c>
      <c r="L60" s="32">
        <f t="shared" si="36"/>
        <v>0</v>
      </c>
      <c r="M60" s="53"/>
      <c r="N60" s="101">
        <f t="shared" si="41"/>
        <v>0</v>
      </c>
      <c r="O60" s="30">
        <f t="shared" si="37"/>
        <v>0</v>
      </c>
      <c r="P60" s="30">
        <f t="shared" si="38"/>
        <v>-174.88</v>
      </c>
      <c r="Q60" s="34">
        <f t="shared" si="39"/>
        <v>2</v>
      </c>
      <c r="R60" s="97"/>
      <c r="S60" s="30">
        <f t="shared" si="40"/>
        <v>0</v>
      </c>
      <c r="T60" s="30">
        <f t="shared" si="42"/>
        <v>0</v>
      </c>
      <c r="U60" s="32">
        <f t="shared" si="43"/>
        <v>0</v>
      </c>
      <c r="V60" s="32">
        <f t="shared" si="44"/>
        <v>0</v>
      </c>
      <c r="W60" s="32"/>
    </row>
    <row r="61" spans="3:23" ht="16" thickBot="1" x14ac:dyDescent="0.4">
      <c r="C61" s="23"/>
      <c r="D61" s="23"/>
      <c r="E61" s="24"/>
      <c r="F61" s="25"/>
      <c r="G61" s="26"/>
      <c r="H61" s="103">
        <v>3</v>
      </c>
      <c r="I61" s="27">
        <v>0</v>
      </c>
      <c r="J61" s="27">
        <v>0</v>
      </c>
      <c r="K61" s="27">
        <v>0</v>
      </c>
      <c r="L61" s="32">
        <f t="shared" si="36"/>
        <v>0</v>
      </c>
      <c r="M61" s="53"/>
      <c r="N61" s="101">
        <f t="shared" si="41"/>
        <v>0</v>
      </c>
      <c r="O61" s="30">
        <f t="shared" si="37"/>
        <v>0</v>
      </c>
      <c r="P61" s="30">
        <f t="shared" si="38"/>
        <v>-174.88</v>
      </c>
      <c r="Q61" s="34">
        <f t="shared" si="39"/>
        <v>2</v>
      </c>
      <c r="R61" s="97"/>
      <c r="S61" s="30">
        <f t="shared" si="40"/>
        <v>0</v>
      </c>
      <c r="T61" s="30">
        <f t="shared" si="42"/>
        <v>0</v>
      </c>
      <c r="U61" s="32">
        <f t="shared" si="43"/>
        <v>0</v>
      </c>
      <c r="V61" s="32">
        <f t="shared" si="44"/>
        <v>0</v>
      </c>
      <c r="W61" s="32"/>
    </row>
    <row r="62" spans="3:23" ht="16" thickBot="1" x14ac:dyDescent="0.4">
      <c r="C62" s="23"/>
      <c r="D62" s="23"/>
      <c r="E62" s="24"/>
      <c r="F62" s="25"/>
      <c r="G62" s="26"/>
      <c r="H62" s="103">
        <v>3</v>
      </c>
      <c r="I62" s="27">
        <v>0</v>
      </c>
      <c r="J62" s="27">
        <v>0</v>
      </c>
      <c r="K62" s="27">
        <v>0</v>
      </c>
      <c r="L62" s="32">
        <f t="shared" si="36"/>
        <v>0</v>
      </c>
      <c r="M62" s="53"/>
      <c r="N62" s="101">
        <f t="shared" si="41"/>
        <v>0</v>
      </c>
      <c r="O62" s="30">
        <f t="shared" si="37"/>
        <v>0</v>
      </c>
      <c r="P62" s="30">
        <f t="shared" si="38"/>
        <v>-174.88</v>
      </c>
      <c r="Q62" s="34">
        <f t="shared" si="39"/>
        <v>2</v>
      </c>
      <c r="R62" s="97"/>
      <c r="S62" s="30">
        <f t="shared" si="40"/>
        <v>0</v>
      </c>
      <c r="T62" s="30">
        <f t="shared" si="42"/>
        <v>0</v>
      </c>
      <c r="U62" s="32">
        <f t="shared" si="43"/>
        <v>0</v>
      </c>
      <c r="V62" s="32">
        <f t="shared" si="44"/>
        <v>0</v>
      </c>
      <c r="W62" s="32"/>
    </row>
    <row r="63" spans="3:23" ht="16" thickBot="1" x14ac:dyDescent="0.4">
      <c r="C63" s="23"/>
      <c r="D63" s="23"/>
      <c r="E63" s="24"/>
      <c r="F63" s="25"/>
      <c r="G63" s="26"/>
      <c r="H63" s="103">
        <v>3</v>
      </c>
      <c r="I63" s="27">
        <v>0</v>
      </c>
      <c r="J63" s="27">
        <v>0</v>
      </c>
      <c r="K63" s="27">
        <v>0</v>
      </c>
      <c r="L63" s="32">
        <f t="shared" si="36"/>
        <v>0</v>
      </c>
      <c r="M63" s="53"/>
      <c r="N63" s="101">
        <f t="shared" si="41"/>
        <v>0</v>
      </c>
      <c r="O63" s="30">
        <f t="shared" si="37"/>
        <v>0</v>
      </c>
      <c r="P63" s="30">
        <f t="shared" si="38"/>
        <v>-174.88</v>
      </c>
      <c r="Q63" s="34">
        <f t="shared" si="39"/>
        <v>2</v>
      </c>
      <c r="R63" s="97"/>
      <c r="S63" s="30">
        <f t="shared" si="40"/>
        <v>0</v>
      </c>
      <c r="T63" s="30">
        <f t="shared" si="42"/>
        <v>0</v>
      </c>
      <c r="U63" s="32">
        <f t="shared" si="43"/>
        <v>0</v>
      </c>
      <c r="V63" s="32">
        <f t="shared" si="44"/>
        <v>0</v>
      </c>
      <c r="W63" s="32"/>
    </row>
    <row r="64" spans="3:23" ht="16" thickBot="1" x14ac:dyDescent="0.4">
      <c r="C64" s="23"/>
      <c r="D64" s="23"/>
      <c r="E64" s="24"/>
      <c r="F64" s="25"/>
      <c r="G64" s="26"/>
      <c r="H64" s="103">
        <v>3</v>
      </c>
      <c r="I64" s="27">
        <v>0</v>
      </c>
      <c r="J64" s="27">
        <v>0</v>
      </c>
      <c r="K64" s="27">
        <v>0</v>
      </c>
      <c r="L64" s="32">
        <f t="shared" si="36"/>
        <v>0</v>
      </c>
      <c r="M64" s="53"/>
      <c r="N64" s="101">
        <f t="shared" si="41"/>
        <v>0</v>
      </c>
      <c r="O64" s="30">
        <f t="shared" si="37"/>
        <v>0</v>
      </c>
      <c r="P64" s="30">
        <f t="shared" si="38"/>
        <v>-174.88</v>
      </c>
      <c r="Q64" s="34">
        <f t="shared" si="39"/>
        <v>2</v>
      </c>
      <c r="R64" s="97"/>
      <c r="S64" s="30">
        <f t="shared" si="40"/>
        <v>0</v>
      </c>
      <c r="T64" s="30">
        <f t="shared" si="42"/>
        <v>0</v>
      </c>
      <c r="U64" s="32">
        <f t="shared" si="43"/>
        <v>0</v>
      </c>
      <c r="V64" s="32">
        <f t="shared" si="44"/>
        <v>0</v>
      </c>
      <c r="W64" s="32"/>
    </row>
    <row r="65" spans="3:23" ht="16" thickBot="1" x14ac:dyDescent="0.4">
      <c r="C65" s="23"/>
      <c r="D65" s="23"/>
      <c r="E65" s="24"/>
      <c r="F65" s="25"/>
      <c r="G65" s="26"/>
      <c r="H65" s="103">
        <v>3</v>
      </c>
      <c r="I65" s="27">
        <v>0</v>
      </c>
      <c r="J65" s="27">
        <v>0</v>
      </c>
      <c r="K65" s="27">
        <v>0</v>
      </c>
      <c r="L65" s="32">
        <f t="shared" ref="L65:L74" si="45">IF(H65=0,(I65+J65+K65)*$F$10,IF(H65=1,(I65+J65+K65)*$F$11,IF(H65=2,(I65+J65+K65)*$F$12,IF(H65=3,(I65+J65+K65)*$F$13))))</f>
        <v>0</v>
      </c>
      <c r="M65" s="53"/>
      <c r="N65" s="101">
        <f t="shared" si="41"/>
        <v>0</v>
      </c>
      <c r="O65" s="30">
        <f t="shared" si="37"/>
        <v>0</v>
      </c>
      <c r="P65" s="30">
        <f t="shared" ref="P65:P74" si="46">IF(F65="MTR",IF(O65*0.25&gt;=$F$7, O65/2,(O65-$F$7)/2),IF(F65="50%", IF((O65/2)*0.25&gt;=$F$8, O65/2,((O65/2)-$F$8)),IF(O65*0.25&gt;=$F$8,O65,O65-$F$8)))</f>
        <v>-174.88</v>
      </c>
      <c r="Q65" s="34">
        <f t="shared" ref="Q65:Q74" si="47">IF(F65="MTR",IF(O65*0.25&gt;=$F$7,1,2),IF(F65="50%",IF((O65/2)*0.25&gt;=$F$8,1,2),IF(O65*0.25&gt;=$F$8,1,2)))</f>
        <v>2</v>
      </c>
      <c r="R65" s="97"/>
      <c r="S65" s="30">
        <f t="shared" ref="S65:S74" si="48">IF((P65*R65/100)&gt;=(L65*(1+$D$9/100)),L65*(1+$D$9/100),(P65*R65/100))</f>
        <v>0</v>
      </c>
      <c r="T65" s="30">
        <f>IF((S65+U65)=L65,0,L65-(S65+U65))</f>
        <v>0</v>
      </c>
      <c r="U65" s="32">
        <f>IF((L65-S65)&gt;V65,V65,L65-S65)</f>
        <v>0</v>
      </c>
      <c r="V65" s="32">
        <f>L65*55%</f>
        <v>0</v>
      </c>
      <c r="W65" s="32"/>
    </row>
    <row r="66" spans="3:23" ht="16" thickBot="1" x14ac:dyDescent="0.4">
      <c r="C66" s="23"/>
      <c r="D66" s="23"/>
      <c r="E66" s="24"/>
      <c r="F66" s="25"/>
      <c r="G66" s="26"/>
      <c r="H66" s="103">
        <v>3</v>
      </c>
      <c r="I66" s="27">
        <v>0</v>
      </c>
      <c r="J66" s="27">
        <v>0</v>
      </c>
      <c r="K66" s="27">
        <v>0</v>
      </c>
      <c r="L66" s="32">
        <f t="shared" si="45"/>
        <v>0</v>
      </c>
      <c r="M66" s="53"/>
      <c r="N66" s="101">
        <f t="shared" si="41"/>
        <v>0</v>
      </c>
      <c r="O66" s="30">
        <f t="shared" si="37"/>
        <v>0</v>
      </c>
      <c r="P66" s="30">
        <f t="shared" si="46"/>
        <v>-174.88</v>
      </c>
      <c r="Q66" s="34">
        <f t="shared" si="47"/>
        <v>2</v>
      </c>
      <c r="R66" s="97"/>
      <c r="S66" s="30">
        <f t="shared" si="48"/>
        <v>0</v>
      </c>
      <c r="T66" s="30">
        <f t="shared" ref="T66:T74" si="49">IF((S66+U66)=L66,0,L66-(S66+U66))</f>
        <v>0</v>
      </c>
      <c r="U66" s="32">
        <f t="shared" ref="U66:U74" si="50">IF((L66-S66)&gt;V66,V66,L66-S66)</f>
        <v>0</v>
      </c>
      <c r="V66" s="32">
        <f t="shared" ref="V66:V74" si="51">L66*55%</f>
        <v>0</v>
      </c>
      <c r="W66" s="32"/>
    </row>
    <row r="67" spans="3:23" ht="16" thickBot="1" x14ac:dyDescent="0.4">
      <c r="C67" s="23"/>
      <c r="D67" s="23"/>
      <c r="E67" s="24"/>
      <c r="F67" s="25"/>
      <c r="G67" s="26"/>
      <c r="H67" s="103">
        <v>3</v>
      </c>
      <c r="I67" s="27">
        <v>0</v>
      </c>
      <c r="J67" s="27">
        <v>0</v>
      </c>
      <c r="K67" s="27">
        <v>0</v>
      </c>
      <c r="L67" s="32">
        <f t="shared" si="45"/>
        <v>0</v>
      </c>
      <c r="M67" s="53"/>
      <c r="N67" s="101">
        <f t="shared" si="41"/>
        <v>0</v>
      </c>
      <c r="O67" s="30">
        <f t="shared" si="37"/>
        <v>0</v>
      </c>
      <c r="P67" s="30">
        <f t="shared" si="46"/>
        <v>-174.88</v>
      </c>
      <c r="Q67" s="34">
        <f t="shared" si="47"/>
        <v>2</v>
      </c>
      <c r="R67" s="97"/>
      <c r="S67" s="30">
        <f t="shared" si="48"/>
        <v>0</v>
      </c>
      <c r="T67" s="30">
        <f t="shared" si="49"/>
        <v>0</v>
      </c>
      <c r="U67" s="32">
        <f t="shared" si="50"/>
        <v>0</v>
      </c>
      <c r="V67" s="32">
        <f t="shared" si="51"/>
        <v>0</v>
      </c>
      <c r="W67" s="32"/>
    </row>
    <row r="68" spans="3:23" ht="16" thickBot="1" x14ac:dyDescent="0.4">
      <c r="C68" s="23"/>
      <c r="D68" s="23"/>
      <c r="E68" s="24"/>
      <c r="F68" s="25"/>
      <c r="G68" s="26"/>
      <c r="H68" s="103">
        <v>3</v>
      </c>
      <c r="I68" s="27">
        <v>0</v>
      </c>
      <c r="J68" s="27">
        <v>0</v>
      </c>
      <c r="K68" s="27">
        <v>0</v>
      </c>
      <c r="L68" s="32">
        <f t="shared" si="45"/>
        <v>0</v>
      </c>
      <c r="M68" s="53"/>
      <c r="N68" s="101">
        <f t="shared" si="41"/>
        <v>0</v>
      </c>
      <c r="O68" s="30">
        <f t="shared" si="37"/>
        <v>0</v>
      </c>
      <c r="P68" s="30">
        <f t="shared" si="46"/>
        <v>-174.88</v>
      </c>
      <c r="Q68" s="34">
        <f t="shared" si="47"/>
        <v>2</v>
      </c>
      <c r="R68" s="97"/>
      <c r="S68" s="30">
        <f t="shared" si="48"/>
        <v>0</v>
      </c>
      <c r="T68" s="30">
        <f t="shared" si="49"/>
        <v>0</v>
      </c>
      <c r="U68" s="32">
        <f t="shared" si="50"/>
        <v>0</v>
      </c>
      <c r="V68" s="32">
        <f t="shared" si="51"/>
        <v>0</v>
      </c>
      <c r="W68" s="32"/>
    </row>
    <row r="69" spans="3:23" ht="16" thickBot="1" x14ac:dyDescent="0.4">
      <c r="C69" s="23"/>
      <c r="D69" s="23"/>
      <c r="E69" s="24"/>
      <c r="F69" s="25"/>
      <c r="G69" s="26"/>
      <c r="H69" s="103">
        <v>3</v>
      </c>
      <c r="I69" s="27">
        <v>0</v>
      </c>
      <c r="J69" s="27">
        <v>0</v>
      </c>
      <c r="K69" s="27">
        <v>0</v>
      </c>
      <c r="L69" s="32">
        <f t="shared" si="45"/>
        <v>0</v>
      </c>
      <c r="M69" s="53"/>
      <c r="N69" s="101">
        <f t="shared" si="41"/>
        <v>0</v>
      </c>
      <c r="O69" s="30">
        <f t="shared" si="37"/>
        <v>0</v>
      </c>
      <c r="P69" s="30">
        <f t="shared" si="46"/>
        <v>-174.88</v>
      </c>
      <c r="Q69" s="34">
        <f t="shared" si="47"/>
        <v>2</v>
      </c>
      <c r="R69" s="97"/>
      <c r="S69" s="30">
        <f t="shared" si="48"/>
        <v>0</v>
      </c>
      <c r="T69" s="30">
        <f t="shared" si="49"/>
        <v>0</v>
      </c>
      <c r="U69" s="32">
        <f t="shared" si="50"/>
        <v>0</v>
      </c>
      <c r="V69" s="32">
        <f t="shared" si="51"/>
        <v>0</v>
      </c>
      <c r="W69" s="32"/>
    </row>
    <row r="70" spans="3:23" ht="16" thickBot="1" x14ac:dyDescent="0.4">
      <c r="C70" s="23"/>
      <c r="D70" s="23"/>
      <c r="E70" s="24"/>
      <c r="F70" s="25"/>
      <c r="G70" s="26"/>
      <c r="H70" s="103">
        <v>3</v>
      </c>
      <c r="I70" s="27">
        <v>0</v>
      </c>
      <c r="J70" s="27">
        <v>0</v>
      </c>
      <c r="K70" s="27">
        <v>0</v>
      </c>
      <c r="L70" s="32">
        <f t="shared" si="45"/>
        <v>0</v>
      </c>
      <c r="M70" s="53"/>
      <c r="N70" s="101">
        <f t="shared" si="41"/>
        <v>0</v>
      </c>
      <c r="O70" s="30">
        <f t="shared" si="37"/>
        <v>0</v>
      </c>
      <c r="P70" s="30">
        <f t="shared" si="46"/>
        <v>-174.88</v>
      </c>
      <c r="Q70" s="34">
        <f t="shared" si="47"/>
        <v>2</v>
      </c>
      <c r="R70" s="97"/>
      <c r="S70" s="30">
        <f t="shared" si="48"/>
        <v>0</v>
      </c>
      <c r="T70" s="30">
        <f t="shared" si="49"/>
        <v>0</v>
      </c>
      <c r="U70" s="32">
        <f t="shared" si="50"/>
        <v>0</v>
      </c>
      <c r="V70" s="32">
        <f t="shared" si="51"/>
        <v>0</v>
      </c>
      <c r="W70" s="32"/>
    </row>
    <row r="71" spans="3:23" ht="16" thickBot="1" x14ac:dyDescent="0.4">
      <c r="C71" s="23"/>
      <c r="D71" s="23"/>
      <c r="E71" s="24"/>
      <c r="F71" s="25"/>
      <c r="G71" s="26"/>
      <c r="H71" s="103">
        <v>3</v>
      </c>
      <c r="I71" s="27">
        <v>0</v>
      </c>
      <c r="J71" s="27">
        <v>0</v>
      </c>
      <c r="K71" s="27">
        <v>0</v>
      </c>
      <c r="L71" s="32">
        <f t="shared" si="45"/>
        <v>0</v>
      </c>
      <c r="M71" s="53"/>
      <c r="N71" s="101">
        <f t="shared" si="41"/>
        <v>0</v>
      </c>
      <c r="O71" s="30">
        <f t="shared" si="37"/>
        <v>0</v>
      </c>
      <c r="P71" s="30">
        <f t="shared" si="46"/>
        <v>-174.88</v>
      </c>
      <c r="Q71" s="34">
        <f t="shared" si="47"/>
        <v>2</v>
      </c>
      <c r="R71" s="97"/>
      <c r="S71" s="30">
        <f t="shared" si="48"/>
        <v>0</v>
      </c>
      <c r="T71" s="30">
        <f t="shared" si="49"/>
        <v>0</v>
      </c>
      <c r="U71" s="32">
        <f t="shared" si="50"/>
        <v>0</v>
      </c>
      <c r="V71" s="32">
        <f t="shared" si="51"/>
        <v>0</v>
      </c>
      <c r="W71" s="32"/>
    </row>
    <row r="72" spans="3:23" ht="16" thickBot="1" x14ac:dyDescent="0.4">
      <c r="C72" s="23"/>
      <c r="D72" s="23"/>
      <c r="E72" s="24"/>
      <c r="F72" s="25"/>
      <c r="G72" s="26"/>
      <c r="H72" s="103">
        <v>3</v>
      </c>
      <c r="I72" s="27">
        <v>0</v>
      </c>
      <c r="J72" s="27">
        <v>0</v>
      </c>
      <c r="K72" s="27">
        <v>0</v>
      </c>
      <c r="L72" s="32">
        <f t="shared" si="45"/>
        <v>0</v>
      </c>
      <c r="M72" s="53"/>
      <c r="N72" s="101">
        <f t="shared" si="41"/>
        <v>0</v>
      </c>
      <c r="O72" s="30">
        <f t="shared" si="37"/>
        <v>0</v>
      </c>
      <c r="P72" s="30">
        <f t="shared" si="46"/>
        <v>-174.88</v>
      </c>
      <c r="Q72" s="34">
        <f t="shared" si="47"/>
        <v>2</v>
      </c>
      <c r="R72" s="97"/>
      <c r="S72" s="30">
        <f t="shared" si="48"/>
        <v>0</v>
      </c>
      <c r="T72" s="30">
        <f t="shared" si="49"/>
        <v>0</v>
      </c>
      <c r="U72" s="32">
        <f t="shared" si="50"/>
        <v>0</v>
      </c>
      <c r="V72" s="32">
        <f t="shared" si="51"/>
        <v>0</v>
      </c>
      <c r="W72" s="32"/>
    </row>
    <row r="73" spans="3:23" ht="16" thickBot="1" x14ac:dyDescent="0.4">
      <c r="C73" s="23"/>
      <c r="D73" s="23"/>
      <c r="E73" s="24"/>
      <c r="F73" s="25"/>
      <c r="G73" s="26"/>
      <c r="H73" s="103">
        <v>3</v>
      </c>
      <c r="I73" s="27">
        <v>0</v>
      </c>
      <c r="J73" s="27">
        <v>0</v>
      </c>
      <c r="K73" s="27">
        <v>0</v>
      </c>
      <c r="L73" s="32">
        <f t="shared" si="45"/>
        <v>0</v>
      </c>
      <c r="M73" s="53"/>
      <c r="N73" s="101">
        <f t="shared" si="41"/>
        <v>0</v>
      </c>
      <c r="O73" s="30">
        <f t="shared" si="37"/>
        <v>0</v>
      </c>
      <c r="P73" s="30">
        <f t="shared" si="46"/>
        <v>-174.88</v>
      </c>
      <c r="Q73" s="34">
        <f t="shared" si="47"/>
        <v>2</v>
      </c>
      <c r="R73" s="97"/>
      <c r="S73" s="30">
        <f t="shared" si="48"/>
        <v>0</v>
      </c>
      <c r="T73" s="30">
        <f t="shared" si="49"/>
        <v>0</v>
      </c>
      <c r="U73" s="32">
        <f t="shared" si="50"/>
        <v>0</v>
      </c>
      <c r="V73" s="32">
        <f t="shared" si="51"/>
        <v>0</v>
      </c>
      <c r="W73" s="32"/>
    </row>
    <row r="74" spans="3:23" ht="16" thickBot="1" x14ac:dyDescent="0.4">
      <c r="C74" s="23"/>
      <c r="D74" s="23"/>
      <c r="E74" s="24"/>
      <c r="F74" s="25"/>
      <c r="G74" s="26"/>
      <c r="H74" s="103">
        <v>3</v>
      </c>
      <c r="I74" s="27">
        <v>0</v>
      </c>
      <c r="J74" s="27">
        <v>0</v>
      </c>
      <c r="K74" s="27">
        <v>0</v>
      </c>
      <c r="L74" s="32">
        <f t="shared" si="45"/>
        <v>0</v>
      </c>
      <c r="M74" s="53"/>
      <c r="N74" s="101">
        <f t="shared" si="41"/>
        <v>0</v>
      </c>
      <c r="O74" s="30">
        <f t="shared" si="37"/>
        <v>0</v>
      </c>
      <c r="P74" s="30">
        <f t="shared" si="46"/>
        <v>-174.88</v>
      </c>
      <c r="Q74" s="34">
        <f t="shared" si="47"/>
        <v>2</v>
      </c>
      <c r="R74" s="97"/>
      <c r="S74" s="30">
        <f t="shared" si="48"/>
        <v>0</v>
      </c>
      <c r="T74" s="30">
        <f t="shared" si="49"/>
        <v>0</v>
      </c>
      <c r="U74" s="32">
        <f t="shared" si="50"/>
        <v>0</v>
      </c>
      <c r="V74" s="32">
        <f t="shared" si="51"/>
        <v>0</v>
      </c>
      <c r="W74" s="32"/>
    </row>
    <row r="75" spans="3:23" ht="16" thickBot="1" x14ac:dyDescent="0.4">
      <c r="C75" s="23"/>
      <c r="D75" s="23"/>
      <c r="E75" s="24"/>
      <c r="F75" s="25"/>
      <c r="G75" s="26"/>
      <c r="H75" s="103">
        <v>3</v>
      </c>
      <c r="I75" s="27">
        <v>0</v>
      </c>
      <c r="J75" s="27">
        <v>0</v>
      </c>
      <c r="K75" s="27">
        <v>0</v>
      </c>
      <c r="L75" s="32">
        <f t="shared" ref="L75:L79" si="52">IF(H75=0,(I75+J75+K75)*$F$10,IF(H75=1,(I75+J75+K75)*$F$11,IF(H75=2,(I75+J75+K75)*$F$12,IF(H75=3,(I75+J75+K75)*$F$13))))</f>
        <v>0</v>
      </c>
      <c r="M75" s="53"/>
      <c r="N75" s="101">
        <f t="shared" si="41"/>
        <v>0</v>
      </c>
      <c r="O75" s="30">
        <f t="shared" ref="O75:O79" si="53">SUM(M75:N75)</f>
        <v>0</v>
      </c>
      <c r="P75" s="30">
        <f t="shared" ref="P75:P79" si="54">IF(F75="MTR",IF(O75*0.25&gt;=$F$7, O75/2,(O75-$F$7)/2),IF(F75="50%", IF((O75/2)*0.25&gt;=$F$8, O75/2,((O75/2)-$F$8)),IF(O75*0.25&gt;=$F$8,O75,O75-$F$8)))</f>
        <v>-174.88</v>
      </c>
      <c r="Q75" s="34">
        <f t="shared" ref="Q75:Q79" si="55">IF(F75="MTR",IF(O75*0.25&gt;=$F$7,1,2),IF(F75="50%",IF((O75/2)*0.25&gt;=$F$8,1,2),IF(O75*0.25&gt;=$F$8,1,2)))</f>
        <v>2</v>
      </c>
      <c r="R75" s="97"/>
      <c r="S75" s="30">
        <f t="shared" ref="S75:S79" si="56">IF((P75*R75/100)&gt;=(L75*(1+$D$9/100)),L75*(1+$D$9/100),(P75*R75/100))</f>
        <v>0</v>
      </c>
      <c r="T75" s="30">
        <f t="shared" ref="T75:T79" si="57">IF((S75+U75)=L75,0,L75-(S75+U75))</f>
        <v>0</v>
      </c>
      <c r="U75" s="32">
        <f t="shared" ref="U75:U79" si="58">IF((L75-S75)&gt;V75,V75,L75-S75)</f>
        <v>0</v>
      </c>
      <c r="V75" s="32">
        <f t="shared" ref="V75:V79" si="59">L75*55%</f>
        <v>0</v>
      </c>
      <c r="W75" s="32"/>
    </row>
    <row r="76" spans="3:23" ht="16" thickBot="1" x14ac:dyDescent="0.4">
      <c r="C76" s="23"/>
      <c r="D76" s="23"/>
      <c r="E76" s="24"/>
      <c r="F76" s="25"/>
      <c r="G76" s="26"/>
      <c r="H76" s="103">
        <v>3</v>
      </c>
      <c r="I76" s="27">
        <v>0</v>
      </c>
      <c r="J76" s="27">
        <v>0</v>
      </c>
      <c r="K76" s="27">
        <v>0</v>
      </c>
      <c r="L76" s="32">
        <f t="shared" si="52"/>
        <v>0</v>
      </c>
      <c r="M76" s="53"/>
      <c r="N76" s="101">
        <f t="shared" si="41"/>
        <v>0</v>
      </c>
      <c r="O76" s="30">
        <f t="shared" si="53"/>
        <v>0</v>
      </c>
      <c r="P76" s="30">
        <f t="shared" si="54"/>
        <v>-174.88</v>
      </c>
      <c r="Q76" s="34">
        <f t="shared" si="55"/>
        <v>2</v>
      </c>
      <c r="R76" s="97"/>
      <c r="S76" s="30">
        <f t="shared" si="56"/>
        <v>0</v>
      </c>
      <c r="T76" s="30">
        <f t="shared" si="57"/>
        <v>0</v>
      </c>
      <c r="U76" s="32">
        <f t="shared" si="58"/>
        <v>0</v>
      </c>
      <c r="V76" s="32">
        <f t="shared" si="59"/>
        <v>0</v>
      </c>
      <c r="W76" s="32"/>
    </row>
    <row r="77" spans="3:23" ht="16" thickBot="1" x14ac:dyDescent="0.4">
      <c r="C77" s="23"/>
      <c r="D77" s="23"/>
      <c r="E77" s="24"/>
      <c r="F77" s="25"/>
      <c r="G77" s="26"/>
      <c r="H77" s="103">
        <v>3</v>
      </c>
      <c r="I77" s="27">
        <v>0</v>
      </c>
      <c r="J77" s="27">
        <v>0</v>
      </c>
      <c r="K77" s="27">
        <v>0</v>
      </c>
      <c r="L77" s="32">
        <f t="shared" si="52"/>
        <v>0</v>
      </c>
      <c r="M77" s="53"/>
      <c r="N77" s="101">
        <f t="shared" ref="N77:N79" si="60">M77/6</f>
        <v>0</v>
      </c>
      <c r="O77" s="30">
        <f t="shared" si="53"/>
        <v>0</v>
      </c>
      <c r="P77" s="30">
        <f t="shared" si="54"/>
        <v>-174.88</v>
      </c>
      <c r="Q77" s="34">
        <f t="shared" si="55"/>
        <v>2</v>
      </c>
      <c r="R77" s="97"/>
      <c r="S77" s="30">
        <f t="shared" si="56"/>
        <v>0</v>
      </c>
      <c r="T77" s="30">
        <f t="shared" si="57"/>
        <v>0</v>
      </c>
      <c r="U77" s="32">
        <f t="shared" si="58"/>
        <v>0</v>
      </c>
      <c r="V77" s="32">
        <f t="shared" si="59"/>
        <v>0</v>
      </c>
      <c r="W77" s="32"/>
    </row>
    <row r="78" spans="3:23" ht="16" thickBot="1" x14ac:dyDescent="0.4">
      <c r="C78" s="23"/>
      <c r="D78" s="23"/>
      <c r="E78" s="24"/>
      <c r="F78" s="25"/>
      <c r="G78" s="26"/>
      <c r="H78" s="103">
        <v>3</v>
      </c>
      <c r="I78" s="27">
        <v>0</v>
      </c>
      <c r="J78" s="27">
        <v>0</v>
      </c>
      <c r="K78" s="27">
        <v>0</v>
      </c>
      <c r="L78" s="32">
        <f t="shared" si="52"/>
        <v>0</v>
      </c>
      <c r="M78" s="53"/>
      <c r="N78" s="101">
        <f t="shared" si="60"/>
        <v>0</v>
      </c>
      <c r="O78" s="30">
        <f t="shared" si="53"/>
        <v>0</v>
      </c>
      <c r="P78" s="30">
        <f t="shared" si="54"/>
        <v>-174.88</v>
      </c>
      <c r="Q78" s="34">
        <f t="shared" si="55"/>
        <v>2</v>
      </c>
      <c r="R78" s="97"/>
      <c r="S78" s="30">
        <f t="shared" si="56"/>
        <v>0</v>
      </c>
      <c r="T78" s="30">
        <f t="shared" si="57"/>
        <v>0</v>
      </c>
      <c r="U78" s="32">
        <f t="shared" si="58"/>
        <v>0</v>
      </c>
      <c r="V78" s="32">
        <f t="shared" si="59"/>
        <v>0</v>
      </c>
      <c r="W78" s="32"/>
    </row>
    <row r="79" spans="3:23" ht="16" thickBot="1" x14ac:dyDescent="0.4">
      <c r="C79" s="23"/>
      <c r="D79" s="23"/>
      <c r="E79" s="24"/>
      <c r="F79" s="25"/>
      <c r="G79" s="26"/>
      <c r="H79" s="103">
        <v>3</v>
      </c>
      <c r="I79" s="27">
        <v>0</v>
      </c>
      <c r="J79" s="27">
        <v>0</v>
      </c>
      <c r="K79" s="27">
        <v>0</v>
      </c>
      <c r="L79" s="32">
        <f t="shared" si="52"/>
        <v>0</v>
      </c>
      <c r="M79" s="53"/>
      <c r="N79" s="101">
        <f t="shared" si="60"/>
        <v>0</v>
      </c>
      <c r="O79" s="30">
        <f t="shared" si="53"/>
        <v>0</v>
      </c>
      <c r="P79" s="30">
        <f t="shared" si="54"/>
        <v>-174.88</v>
      </c>
      <c r="Q79" s="34">
        <f t="shared" si="55"/>
        <v>2</v>
      </c>
      <c r="R79" s="97"/>
      <c r="S79" s="30">
        <f t="shared" si="56"/>
        <v>0</v>
      </c>
      <c r="T79" s="30">
        <f t="shared" si="57"/>
        <v>0</v>
      </c>
      <c r="U79" s="32">
        <f t="shared" si="58"/>
        <v>0</v>
      </c>
      <c r="V79" s="32">
        <f t="shared" si="59"/>
        <v>0</v>
      </c>
      <c r="W79" s="32"/>
    </row>
    <row r="80" spans="3:23" ht="16" thickBot="1" x14ac:dyDescent="0.4">
      <c r="C80" s="90" t="s">
        <v>31</v>
      </c>
      <c r="D80" s="85"/>
      <c r="E80" s="85"/>
      <c r="F80" s="85"/>
      <c r="G80" s="85"/>
      <c r="H80" s="93"/>
      <c r="I80" s="105">
        <f>SUBTOTAL(9,I55:I79)</f>
        <v>0</v>
      </c>
      <c r="J80" s="105">
        <f>SUBTOTAL(9,J55:J79)</f>
        <v>0</v>
      </c>
      <c r="K80" s="105">
        <f>SUBTOTAL(9,K55:K79)</f>
        <v>0</v>
      </c>
      <c r="L80" s="110">
        <f>SUBTOTAL(9,L55:L79)</f>
        <v>0</v>
      </c>
      <c r="M80" s="94"/>
      <c r="N80" s="94"/>
      <c r="O80" s="95"/>
      <c r="P80" s="95"/>
      <c r="Q80" s="95"/>
      <c r="R80" s="95"/>
      <c r="S80" s="106">
        <f>SUBTOTAL(9,S55:S79)</f>
        <v>0</v>
      </c>
      <c r="T80" s="106">
        <f>SUBTOTAL(9,T55:T79)</f>
        <v>0</v>
      </c>
      <c r="U80" s="106">
        <f>SUBTOTAL(9,U55:U79)</f>
        <v>0</v>
      </c>
      <c r="V80" s="106">
        <f>SUBTOTAL(9,V55:V79)</f>
        <v>0</v>
      </c>
      <c r="W80" s="96"/>
    </row>
    <row r="81" spans="3:23" ht="16" thickBot="1" x14ac:dyDescent="0.4">
      <c r="C81" s="35" t="s">
        <v>32</v>
      </c>
      <c r="D81" s="36"/>
      <c r="E81" s="36"/>
      <c r="F81" s="36"/>
      <c r="G81" s="36"/>
      <c r="H81" s="37"/>
      <c r="I81" s="107">
        <f>SUBTOTAL(9,I24:I80)</f>
        <v>0</v>
      </c>
      <c r="J81" s="107">
        <f>SUBTOTAL(9,J24:J80)</f>
        <v>0</v>
      </c>
      <c r="K81" s="107">
        <f>SUBTOTAL(9,K24:K80)</f>
        <v>0</v>
      </c>
      <c r="L81" s="108">
        <f>SUBTOTAL(9,L24:L80)</f>
        <v>0</v>
      </c>
      <c r="M81" s="38"/>
      <c r="N81" s="39"/>
      <c r="O81" s="40"/>
      <c r="P81" s="41" t="s">
        <v>32</v>
      </c>
      <c r="Q81" s="42"/>
      <c r="R81" s="43"/>
      <c r="S81" s="109">
        <f>SUBTOTAL(9,S24:S80)</f>
        <v>0</v>
      </c>
      <c r="T81" s="111"/>
      <c r="U81" s="111">
        <f>SUBTOTAL(9,U24:U80)</f>
        <v>0</v>
      </c>
      <c r="V81" s="111"/>
      <c r="W81" s="44"/>
    </row>
    <row r="85" spans="3:23" x14ac:dyDescent="0.35">
      <c r="T85" s="46"/>
      <c r="U85" s="46"/>
      <c r="V85" s="46"/>
      <c r="W85" s="46"/>
    </row>
    <row r="86" spans="3:23" ht="23.5" x14ac:dyDescent="0.55000000000000004">
      <c r="C86" s="48" t="s">
        <v>38</v>
      </c>
      <c r="D86" s="48"/>
      <c r="E86" s="48"/>
      <c r="F86" s="48"/>
    </row>
    <row r="87" spans="3:23" s="47" customFormat="1" x14ac:dyDescent="0.35"/>
    <row r="88" spans="3:23" s="47" customFormat="1" x14ac:dyDescent="0.35">
      <c r="C88" s="54" t="s">
        <v>9</v>
      </c>
      <c r="D88" s="55" t="s">
        <v>39</v>
      </c>
      <c r="E88" s="55"/>
      <c r="F88" s="55"/>
    </row>
    <row r="89" spans="3:23" s="47" customFormat="1" x14ac:dyDescent="0.35">
      <c r="C89" s="56" t="s">
        <v>41</v>
      </c>
      <c r="D89" s="57" t="s">
        <v>40</v>
      </c>
      <c r="E89" s="57"/>
      <c r="F89" s="57"/>
    </row>
    <row r="90" spans="3:23" s="47" customFormat="1" x14ac:dyDescent="0.35">
      <c r="C90" s="54"/>
      <c r="D90" s="55"/>
      <c r="E90" s="55"/>
      <c r="F90" s="55"/>
    </row>
    <row r="91" spans="3:23" s="47" customFormat="1" x14ac:dyDescent="0.35">
      <c r="C91" s="58" t="s">
        <v>42</v>
      </c>
      <c r="D91" s="58"/>
      <c r="E91" s="59"/>
      <c r="F91" s="59"/>
      <c r="G91" s="59"/>
      <c r="H91" s="59"/>
      <c r="I91" s="59"/>
    </row>
    <row r="92" spans="3:23" s="47" customFormat="1" x14ac:dyDescent="0.35">
      <c r="C92" s="58" t="s">
        <v>23</v>
      </c>
      <c r="D92" s="58" t="s">
        <v>37</v>
      </c>
      <c r="E92" s="59" t="s">
        <v>43</v>
      </c>
      <c r="F92" s="59"/>
      <c r="G92" s="59"/>
      <c r="H92" s="59"/>
      <c r="I92" s="59"/>
    </row>
    <row r="93" spans="3:23" s="47" customFormat="1" x14ac:dyDescent="0.35">
      <c r="C93" s="58"/>
      <c r="D93" s="62" t="s">
        <v>45</v>
      </c>
      <c r="E93" s="59" t="s">
        <v>44</v>
      </c>
      <c r="F93" s="59"/>
      <c r="G93" s="59"/>
      <c r="H93" s="59"/>
      <c r="I93" s="59"/>
    </row>
    <row r="94" spans="3:23" s="47" customFormat="1" x14ac:dyDescent="0.35">
      <c r="C94" s="54"/>
      <c r="D94" s="54"/>
      <c r="E94" s="55"/>
      <c r="F94" s="55"/>
      <c r="G94" s="55"/>
      <c r="H94" s="55"/>
      <c r="I94" s="55"/>
    </row>
    <row r="95" spans="3:23" s="47" customFormat="1" x14ac:dyDescent="0.35">
      <c r="C95" s="56" t="s">
        <v>46</v>
      </c>
      <c r="D95" s="57" t="s">
        <v>51</v>
      </c>
      <c r="E95" s="57"/>
      <c r="F95" s="57"/>
      <c r="G95" s="57"/>
      <c r="H95" s="57"/>
      <c r="I95" s="57"/>
    </row>
    <row r="96" spans="3:23" s="47" customFormat="1" x14ac:dyDescent="0.35">
      <c r="C96" s="54"/>
      <c r="D96" s="55"/>
      <c r="E96" s="55"/>
      <c r="F96" s="55"/>
      <c r="G96" s="55"/>
      <c r="H96" s="55"/>
      <c r="I96" s="55"/>
    </row>
    <row r="97" spans="3:20" s="47" customFormat="1" x14ac:dyDescent="0.35">
      <c r="C97" s="58" t="s">
        <v>12</v>
      </c>
      <c r="D97" s="59" t="s">
        <v>47</v>
      </c>
      <c r="E97" s="59"/>
      <c r="F97" s="59"/>
      <c r="G97" s="59"/>
      <c r="H97" s="59"/>
      <c r="I97" s="59"/>
      <c r="J97" s="59"/>
      <c r="K97" s="59"/>
      <c r="L97" s="59"/>
      <c r="M97" s="59"/>
    </row>
    <row r="98" spans="3:20" s="47" customFormat="1" x14ac:dyDescent="0.35"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</row>
    <row r="99" spans="3:20" s="47" customFormat="1" x14ac:dyDescent="0.35">
      <c r="C99" s="56" t="s">
        <v>13</v>
      </c>
      <c r="D99" s="56" t="s">
        <v>25</v>
      </c>
      <c r="E99" s="57" t="s">
        <v>48</v>
      </c>
      <c r="F99" s="57"/>
      <c r="G99" s="57"/>
      <c r="H99" s="57"/>
      <c r="I99" s="57"/>
      <c r="J99" s="57"/>
    </row>
    <row r="100" spans="3:20" s="47" customFormat="1" x14ac:dyDescent="0.35">
      <c r="C100" s="58"/>
      <c r="D100" s="58" t="s">
        <v>26</v>
      </c>
      <c r="E100" s="59" t="s">
        <v>49</v>
      </c>
      <c r="F100" s="59"/>
      <c r="G100" s="59"/>
      <c r="H100" s="59"/>
      <c r="I100" s="59"/>
      <c r="J100" s="59"/>
    </row>
    <row r="101" spans="3:20" s="47" customFormat="1" x14ac:dyDescent="0.35">
      <c r="C101" s="58"/>
      <c r="D101" s="58" t="s">
        <v>27</v>
      </c>
      <c r="E101" s="59" t="s">
        <v>50</v>
      </c>
      <c r="F101" s="59"/>
      <c r="G101" s="59"/>
      <c r="H101" s="59"/>
      <c r="I101" s="59"/>
      <c r="J101" s="59"/>
    </row>
    <row r="102" spans="3:20" s="47" customFormat="1" x14ac:dyDescent="0.35">
      <c r="C102" s="54"/>
      <c r="D102" s="54"/>
      <c r="E102" s="55"/>
      <c r="F102" s="55"/>
      <c r="G102" s="55"/>
      <c r="H102" s="55"/>
      <c r="I102" s="55"/>
      <c r="J102" s="55"/>
    </row>
    <row r="103" spans="3:20" s="47" customFormat="1" x14ac:dyDescent="0.35">
      <c r="C103" s="58" t="s">
        <v>52</v>
      </c>
      <c r="D103" s="59" t="s">
        <v>53</v>
      </c>
      <c r="E103" s="59"/>
      <c r="F103" s="59"/>
      <c r="G103" s="59"/>
      <c r="H103" s="59"/>
      <c r="I103" s="59"/>
      <c r="J103" s="59"/>
      <c r="K103" s="59"/>
    </row>
    <row r="104" spans="3:20" s="47" customFormat="1" x14ac:dyDescent="0.35">
      <c r="C104" s="58"/>
      <c r="D104" s="59"/>
      <c r="E104" s="59"/>
      <c r="F104" s="59"/>
      <c r="G104" s="59"/>
      <c r="H104" s="59"/>
      <c r="I104" s="59"/>
      <c r="J104" s="59"/>
      <c r="K104" s="59"/>
    </row>
    <row r="105" spans="3:20" s="47" customFormat="1" x14ac:dyDescent="0.35">
      <c r="C105" s="54"/>
      <c r="D105" s="55"/>
      <c r="E105" s="55"/>
      <c r="F105" s="55"/>
      <c r="G105" s="55"/>
      <c r="H105" s="55"/>
      <c r="I105" s="55"/>
      <c r="J105" s="55"/>
      <c r="K105" s="55"/>
    </row>
    <row r="106" spans="3:20" s="47" customFormat="1" x14ac:dyDescent="0.35">
      <c r="C106" s="56" t="s">
        <v>54</v>
      </c>
      <c r="D106" s="57" t="s">
        <v>55</v>
      </c>
      <c r="E106" s="57"/>
      <c r="F106" s="57"/>
      <c r="G106" s="57"/>
      <c r="H106" s="57"/>
      <c r="I106" s="57"/>
      <c r="J106" s="57"/>
      <c r="K106" s="57"/>
    </row>
    <row r="107" spans="3:20" s="47" customFormat="1" x14ac:dyDescent="0.35">
      <c r="C107" s="54"/>
      <c r="D107" s="55"/>
      <c r="E107" s="55"/>
      <c r="F107" s="55"/>
      <c r="G107" s="55"/>
      <c r="H107" s="55"/>
      <c r="I107" s="55"/>
      <c r="J107" s="55"/>
      <c r="K107" s="55"/>
    </row>
    <row r="108" spans="3:20" s="47" customFormat="1" x14ac:dyDescent="0.35">
      <c r="C108" s="58" t="s">
        <v>56</v>
      </c>
      <c r="D108" s="59" t="s">
        <v>57</v>
      </c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</row>
    <row r="109" spans="3:20" s="47" customFormat="1" x14ac:dyDescent="0.35">
      <c r="C109" s="58"/>
      <c r="D109" s="59" t="s">
        <v>58</v>
      </c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</row>
    <row r="110" spans="3:20" s="47" customFormat="1" x14ac:dyDescent="0.35">
      <c r="C110" s="58"/>
      <c r="D110" s="59" t="s">
        <v>59</v>
      </c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</row>
    <row r="111" spans="3:20" s="47" customFormat="1" x14ac:dyDescent="0.35">
      <c r="C111" s="58"/>
      <c r="D111" s="59" t="s">
        <v>60</v>
      </c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</row>
    <row r="112" spans="3:20" s="47" customFormat="1" x14ac:dyDescent="0.35">
      <c r="C112" s="58"/>
      <c r="D112" s="59" t="s">
        <v>61</v>
      </c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</row>
    <row r="113" spans="3:20" s="47" customFormat="1" x14ac:dyDescent="0.35">
      <c r="C113" s="58"/>
      <c r="D113" s="59" t="s">
        <v>62</v>
      </c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</row>
    <row r="114" spans="3:20" s="47" customFormat="1" x14ac:dyDescent="0.35">
      <c r="C114" s="58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</row>
    <row r="115" spans="3:20" s="47" customFormat="1" x14ac:dyDescent="0.35">
      <c r="C115" s="54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</row>
    <row r="116" spans="3:20" s="47" customFormat="1" x14ac:dyDescent="0.35">
      <c r="C116" s="60" t="s">
        <v>17</v>
      </c>
      <c r="D116" s="61" t="s">
        <v>63</v>
      </c>
      <c r="E116" s="61"/>
      <c r="F116" s="61"/>
      <c r="G116" s="61"/>
      <c r="H116" s="61"/>
      <c r="I116" s="61"/>
    </row>
    <row r="117" spans="3:20" s="47" customFormat="1" x14ac:dyDescent="0.35">
      <c r="C117" s="60" t="s">
        <v>64</v>
      </c>
      <c r="D117" s="61" t="s">
        <v>63</v>
      </c>
      <c r="E117" s="61"/>
      <c r="F117" s="61"/>
      <c r="G117" s="61"/>
      <c r="H117" s="61"/>
      <c r="I117" s="61"/>
    </row>
    <row r="118" spans="3:20" s="47" customFormat="1" x14ac:dyDescent="0.35">
      <c r="C118" s="58" t="s">
        <v>19</v>
      </c>
      <c r="D118" s="59" t="s">
        <v>65</v>
      </c>
      <c r="E118" s="59"/>
      <c r="F118" s="59"/>
      <c r="G118" s="59"/>
      <c r="H118" s="59"/>
      <c r="I118" s="59"/>
      <c r="J118" s="59"/>
    </row>
    <row r="119" spans="3:20" s="47" customFormat="1" x14ac:dyDescent="0.35">
      <c r="C119" s="54"/>
      <c r="D119" s="55"/>
      <c r="E119" s="55"/>
      <c r="F119" s="55"/>
      <c r="G119" s="55"/>
      <c r="H119" s="55"/>
      <c r="I119" s="55"/>
      <c r="J119" s="55"/>
    </row>
    <row r="120" spans="3:20" s="47" customFormat="1" x14ac:dyDescent="0.35">
      <c r="C120" s="58" t="s">
        <v>66</v>
      </c>
      <c r="D120" s="59" t="s">
        <v>67</v>
      </c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</row>
    <row r="121" spans="3:20" s="47" customFormat="1" x14ac:dyDescent="0.35">
      <c r="C121" s="54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</row>
    <row r="122" spans="3:20" s="47" customFormat="1" x14ac:dyDescent="0.35">
      <c r="C122" s="60" t="s">
        <v>34</v>
      </c>
      <c r="D122" s="61" t="s">
        <v>63</v>
      </c>
      <c r="E122" s="61"/>
      <c r="F122" s="61"/>
      <c r="G122" s="61"/>
      <c r="H122" s="61"/>
      <c r="I122" s="61"/>
    </row>
    <row r="123" spans="3:20" s="47" customFormat="1" x14ac:dyDescent="0.35">
      <c r="C123" s="60" t="s">
        <v>35</v>
      </c>
      <c r="D123" s="61" t="s">
        <v>63</v>
      </c>
      <c r="E123" s="61"/>
      <c r="F123" s="61"/>
      <c r="G123" s="61"/>
      <c r="H123" s="61"/>
      <c r="I123" s="61"/>
    </row>
    <row r="124" spans="3:20" s="47" customFormat="1" x14ac:dyDescent="0.35">
      <c r="C124" s="60" t="s">
        <v>36</v>
      </c>
      <c r="D124" s="61" t="s">
        <v>63</v>
      </c>
      <c r="E124" s="61"/>
      <c r="F124" s="61"/>
      <c r="G124" s="61"/>
      <c r="H124" s="61"/>
      <c r="I124" s="61"/>
    </row>
    <row r="125" spans="3:20" s="47" customFormat="1" x14ac:dyDescent="0.35"/>
  </sheetData>
  <sheetProtection sheet="1" insertColumns="0" insertRows="0" deleteColumns="0" deleteRows="0"/>
  <mergeCells count="28">
    <mergeCell ref="C10:D10"/>
    <mergeCell ref="C11:D11"/>
    <mergeCell ref="C12:D12"/>
    <mergeCell ref="C13:D13"/>
    <mergeCell ref="C14:D14"/>
    <mergeCell ref="C8:E8"/>
    <mergeCell ref="F8:G8"/>
    <mergeCell ref="G1:H1"/>
    <mergeCell ref="I1:K1"/>
    <mergeCell ref="C7:E7"/>
    <mergeCell ref="F7:G7"/>
    <mergeCell ref="C1:E1"/>
    <mergeCell ref="D22:D23"/>
    <mergeCell ref="E22:E23"/>
    <mergeCell ref="H22:H23"/>
    <mergeCell ref="C22:C23"/>
    <mergeCell ref="V22:V23"/>
    <mergeCell ref="M22:M23"/>
    <mergeCell ref="N22:N23"/>
    <mergeCell ref="O22:O23"/>
    <mergeCell ref="P22:P23"/>
    <mergeCell ref="Q22:Q23"/>
    <mergeCell ref="F22:G22"/>
    <mergeCell ref="I22:K22"/>
    <mergeCell ref="T22:T23"/>
    <mergeCell ref="S22:S23"/>
    <mergeCell ref="R22:R23"/>
    <mergeCell ref="U22:U23"/>
  </mergeCells>
  <pageMargins left="0.7" right="0.7" top="0.75" bottom="0.75" header="0.3" footer="0.3"/>
  <pageSetup paperSize="9" scale="17" fitToHeight="0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RESIDENCIA</vt:lpstr>
    </vt:vector>
  </TitlesOfParts>
  <Company>Junta Comunidades Castilla la Mancha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ffof08 Fatima Ortega Fernandez tfno:9253 30227</dc:creator>
  <cp:lastModifiedBy>Alma Maria Llorente Martin</cp:lastModifiedBy>
  <cp:lastPrinted>2022-04-06T08:20:50Z</cp:lastPrinted>
  <dcterms:created xsi:type="dcterms:W3CDTF">2022-04-06T08:03:11Z</dcterms:created>
  <dcterms:modified xsi:type="dcterms:W3CDTF">2025-08-29T10:00:46Z</dcterms:modified>
</cp:coreProperties>
</file>