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filterPrivacy="1" updateLinks="never" codeName="ThisWorkbook"/>
  <xr:revisionPtr revIDLastSave="0" documentId="8_{AE7ECE87-C0CB-44FE-B982-3F6065EC2159}" xr6:coauthVersionLast="36" xr6:coauthVersionMax="36" xr10:uidLastSave="{00000000-0000-0000-0000-000000000000}"/>
  <bookViews>
    <workbookView xWindow="-120" yWindow="-120" windowWidth="20730" windowHeight="11160" xr2:uid="{00000000-000D-0000-FFFF-FFFF00000000}"/>
  </bookViews>
  <sheets>
    <sheet name="Datos Generales" sheetId="1" r:id="rId1"/>
    <sheet name="Mediciones periodicas" sheetId="7" r:id="rId2"/>
    <sheet name="Mediciones en continuo" sheetId="6" r:id="rId3"/>
    <sheet name="Tabla 1-PCI" sheetId="2" r:id="rId4"/>
    <sheet name="Tabla 2.1-FE" sheetId="3" r:id="rId5"/>
    <sheet name="Tabla 2.2-FE" sheetId="5" r:id="rId6"/>
    <sheet name="NOTIFICACIÓN" sheetId="4" r:id="rId7"/>
  </sheets>
  <definedNames>
    <definedName name="_xlnm.Print_Area" localSheetId="6">NOTIFICACIÓN!$A$1:$G$48</definedName>
    <definedName name="COMBUSTIBLES">'Tabla 1-PCI'!$B$18:$B$28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4" l="1"/>
  <c r="B11" i="4" l="1"/>
  <c r="P48" i="4" l="1"/>
  <c r="P47" i="4"/>
  <c r="P46" i="4"/>
  <c r="P45" i="4"/>
  <c r="P44" i="4"/>
  <c r="P43" i="4"/>
  <c r="P42" i="4"/>
  <c r="L48" i="4"/>
  <c r="L47" i="4"/>
  <c r="L46" i="4"/>
  <c r="L45" i="4"/>
  <c r="L44" i="4"/>
  <c r="L43" i="4"/>
  <c r="L42" i="4"/>
  <c r="B2" i="4" l="1"/>
  <c r="AT3" i="4" l="1"/>
  <c r="A46" i="4" s="1"/>
  <c r="AU3" i="4"/>
  <c r="A47" i="4" s="1"/>
  <c r="AV3" i="4"/>
  <c r="A48" i="4" s="1"/>
  <c r="AS3" i="4"/>
  <c r="A45" i="4" s="1"/>
  <c r="AL241" i="7" l="1"/>
  <c r="AM241" i="7"/>
  <c r="AN241" i="7"/>
  <c r="X241" i="7"/>
  <c r="Y241" i="7"/>
  <c r="Z241" i="7"/>
  <c r="J241" i="7"/>
  <c r="K241" i="7"/>
  <c r="L241" i="7"/>
  <c r="AL201" i="7"/>
  <c r="AM201" i="7"/>
  <c r="AN201" i="7"/>
  <c r="X201" i="7"/>
  <c r="Y201" i="7"/>
  <c r="Z201" i="7"/>
  <c r="J201" i="7"/>
  <c r="K201" i="7"/>
  <c r="L201" i="7"/>
  <c r="AL161" i="7"/>
  <c r="AM161" i="7"/>
  <c r="AN161" i="7"/>
  <c r="X161" i="7"/>
  <c r="Y161" i="7"/>
  <c r="Z161" i="7"/>
  <c r="J161" i="7"/>
  <c r="K161" i="7"/>
  <c r="L161" i="7"/>
  <c r="X120" i="7"/>
  <c r="Y120" i="7"/>
  <c r="Z120" i="7"/>
  <c r="J120" i="7"/>
  <c r="K120" i="7"/>
  <c r="L120" i="7"/>
  <c r="CM2" i="7" l="1"/>
  <c r="CL2" i="7"/>
  <c r="CK2" i="7"/>
  <c r="CJ2" i="7"/>
  <c r="M32" i="4"/>
  <c r="L32" i="4"/>
  <c r="AC206" i="7"/>
  <c r="O206" i="7"/>
  <c r="A206" i="7"/>
  <c r="AC166" i="7"/>
  <c r="O166" i="7"/>
  <c r="A166" i="7"/>
  <c r="AC126" i="7"/>
  <c r="O126" i="7"/>
  <c r="A126" i="7"/>
  <c r="AK241" i="7"/>
  <c r="W241" i="7"/>
  <c r="I241" i="7"/>
  <c r="AK201" i="7"/>
  <c r="W201" i="7"/>
  <c r="I201" i="7"/>
  <c r="AK161" i="7"/>
  <c r="W161" i="7"/>
  <c r="I161" i="7"/>
  <c r="O85" i="7"/>
  <c r="W120" i="7"/>
  <c r="A85" i="7"/>
  <c r="E45" i="7"/>
  <c r="AV80" i="7"/>
  <c r="AU80" i="7"/>
  <c r="AT80" i="7"/>
  <c r="AS80" i="7"/>
  <c r="AR80" i="7"/>
  <c r="AQ80" i="7"/>
  <c r="AP80" i="7"/>
  <c r="AO80" i="7"/>
  <c r="AN80" i="7"/>
  <c r="AM80" i="7"/>
  <c r="AL80" i="7"/>
  <c r="AK80" i="7"/>
  <c r="AJ80" i="7"/>
  <c r="AI80" i="7"/>
  <c r="AH80" i="7"/>
  <c r="AG80" i="7"/>
  <c r="AF80" i="7"/>
  <c r="AE80" i="7"/>
  <c r="AD80" i="7"/>
  <c r="AC80" i="7"/>
  <c r="AB80" i="7"/>
  <c r="AA80" i="7"/>
  <c r="Z80" i="7"/>
  <c r="Y80" i="7"/>
  <c r="X80" i="7"/>
  <c r="W80" i="7"/>
  <c r="V80" i="7"/>
  <c r="U80" i="7"/>
  <c r="T80" i="7"/>
  <c r="S80" i="7"/>
  <c r="R80" i="7"/>
  <c r="Q80" i="7"/>
  <c r="P80" i="7"/>
  <c r="O80" i="7"/>
  <c r="N80" i="7"/>
  <c r="M80" i="7"/>
  <c r="L80" i="7"/>
  <c r="K80" i="7"/>
  <c r="J80" i="7"/>
  <c r="I80" i="7"/>
  <c r="E7" i="7"/>
  <c r="J42" i="7"/>
  <c r="K42" i="7"/>
  <c r="L42" i="7"/>
  <c r="M42" i="7"/>
  <c r="N42" i="7"/>
  <c r="O42" i="7"/>
  <c r="P42" i="7"/>
  <c r="Q42" i="7"/>
  <c r="R42" i="7"/>
  <c r="S42" i="7"/>
  <c r="T42" i="7"/>
  <c r="U42" i="7"/>
  <c r="V42" i="7"/>
  <c r="W42" i="7"/>
  <c r="X42" i="7"/>
  <c r="Y42" i="7"/>
  <c r="Z42" i="7"/>
  <c r="AA42" i="7"/>
  <c r="AB42" i="7"/>
  <c r="AC42" i="7"/>
  <c r="AD42" i="7"/>
  <c r="AE42" i="7"/>
  <c r="AF42" i="7"/>
  <c r="AG42" i="7"/>
  <c r="AH42" i="7"/>
  <c r="AI42" i="7"/>
  <c r="AJ42" i="7"/>
  <c r="AK42" i="7"/>
  <c r="AL42" i="7"/>
  <c r="AM42" i="7"/>
  <c r="AN42" i="7"/>
  <c r="AO42" i="7"/>
  <c r="AP42" i="7"/>
  <c r="AQ42" i="7"/>
  <c r="AR42" i="7"/>
  <c r="AS42" i="7"/>
  <c r="AT42" i="7"/>
  <c r="AU42" i="7"/>
  <c r="AV42" i="7"/>
  <c r="I120" i="7"/>
  <c r="I42" i="7"/>
  <c r="I59" i="4"/>
  <c r="R37" i="1"/>
  <c r="R35" i="1"/>
  <c r="R33" i="1"/>
  <c r="L55" i="4"/>
  <c r="L54" i="4"/>
  <c r="L53" i="4"/>
  <c r="L52" i="4"/>
  <c r="I55" i="4"/>
  <c r="I54" i="4"/>
  <c r="I53" i="4"/>
  <c r="I52" i="4"/>
  <c r="M48" i="4"/>
  <c r="M47" i="4"/>
  <c r="M46" i="4"/>
  <c r="P37" i="1"/>
  <c r="P35" i="1"/>
  <c r="P33" i="1"/>
  <c r="M35" i="4"/>
  <c r="N35" i="4"/>
  <c r="O35" i="4"/>
  <c r="P35" i="4"/>
  <c r="Q35" i="4"/>
  <c r="R35" i="4"/>
  <c r="S35" i="4"/>
  <c r="T35" i="4"/>
  <c r="U35" i="4"/>
  <c r="V35" i="4"/>
  <c r="W35" i="4"/>
  <c r="X35" i="4"/>
  <c r="Y35" i="4"/>
  <c r="Z35" i="4"/>
  <c r="I32" i="4"/>
  <c r="J32" i="4"/>
  <c r="K32" i="4"/>
  <c r="L35" i="4"/>
  <c r="N32" i="4"/>
  <c r="O32" i="4"/>
  <c r="P32" i="4"/>
  <c r="Q32" i="4"/>
  <c r="R32" i="4"/>
  <c r="S32" i="4"/>
  <c r="T32" i="4"/>
  <c r="U32" i="4"/>
  <c r="V32" i="4"/>
  <c r="W32" i="4"/>
  <c r="X32" i="4"/>
  <c r="Y32" i="4"/>
  <c r="I35" i="4"/>
  <c r="J35" i="4"/>
  <c r="K35" i="4"/>
  <c r="M82" i="1"/>
  <c r="AF20" i="6" s="1"/>
  <c r="L82" i="1"/>
  <c r="AF19" i="6" s="1"/>
  <c r="K82" i="1"/>
  <c r="AF18" i="6" s="1"/>
  <c r="J82" i="1"/>
  <c r="AE17" i="6" s="1"/>
  <c r="I82" i="1"/>
  <c r="AF16" i="6" s="1"/>
  <c r="H82" i="1"/>
  <c r="AF15" i="6" s="1"/>
  <c r="G82" i="1"/>
  <c r="AF14" i="6" s="1"/>
  <c r="F82" i="1"/>
  <c r="AE13" i="6" s="1"/>
  <c r="E82" i="1"/>
  <c r="AF12" i="6" s="1"/>
  <c r="D82" i="1"/>
  <c r="C82" i="1"/>
  <c r="AF10" i="6" s="1"/>
  <c r="B82" i="1"/>
  <c r="AG9" i="6" s="1"/>
  <c r="BC7" i="7" l="1"/>
  <c r="BA7" i="7"/>
  <c r="BB7" i="7"/>
  <c r="K8" i="4" s="1"/>
  <c r="BB6" i="6"/>
  <c r="AX6" i="6"/>
  <c r="AT6" i="6"/>
  <c r="AP6" i="6"/>
  <c r="AL6" i="6"/>
  <c r="AH6" i="6"/>
  <c r="BL6" i="6"/>
  <c r="AZ7" i="6"/>
  <c r="AV7" i="6"/>
  <c r="AR7" i="6"/>
  <c r="AN7" i="6"/>
  <c r="AJ7" i="6"/>
  <c r="AF7" i="6"/>
  <c r="AE9" i="6"/>
  <c r="AG10" i="6"/>
  <c r="AE15" i="6"/>
  <c r="AE19" i="6"/>
  <c r="AG13" i="6"/>
  <c r="AG15" i="6"/>
  <c r="AG17" i="6"/>
  <c r="AG19" i="6"/>
  <c r="BA9" i="7"/>
  <c r="BA10" i="7"/>
  <c r="J11" i="4" s="1"/>
  <c r="BA11" i="7"/>
  <c r="BA12" i="7"/>
  <c r="BA13" i="7"/>
  <c r="BA14" i="7"/>
  <c r="J15" i="4" s="1"/>
  <c r="BA15" i="7"/>
  <c r="BA16" i="7"/>
  <c r="BA17" i="7"/>
  <c r="BA6" i="6"/>
  <c r="AW6" i="6"/>
  <c r="AS6" i="6"/>
  <c r="AO6" i="6"/>
  <c r="AK6" i="6"/>
  <c r="AG6" i="6"/>
  <c r="AE7" i="6"/>
  <c r="AY7" i="6"/>
  <c r="AU7" i="6"/>
  <c r="AQ7" i="6"/>
  <c r="AM7" i="6"/>
  <c r="AI7" i="6"/>
  <c r="BK7" i="6"/>
  <c r="AF9" i="6"/>
  <c r="AE12" i="6"/>
  <c r="AE16" i="6"/>
  <c r="J14" i="4" s="1"/>
  <c r="AE20" i="6"/>
  <c r="AF13" i="6"/>
  <c r="AF17" i="6"/>
  <c r="BB9" i="7"/>
  <c r="K10" i="4" s="1"/>
  <c r="BB10" i="7"/>
  <c r="BB11" i="7"/>
  <c r="K12" i="4" s="1"/>
  <c r="BB12" i="7"/>
  <c r="K13" i="4" s="1"/>
  <c r="BB13" i="7"/>
  <c r="K14" i="4" s="1"/>
  <c r="BB14" i="7"/>
  <c r="BB15" i="7"/>
  <c r="K16" i="4" s="1"/>
  <c r="BB16" i="7"/>
  <c r="K17" i="4" s="1"/>
  <c r="BB17" i="7"/>
  <c r="K18" i="4" s="1"/>
  <c r="AZ6" i="6"/>
  <c r="AV6" i="6"/>
  <c r="AR6" i="6"/>
  <c r="W22" i="4" s="1"/>
  <c r="AN6" i="6"/>
  <c r="AJ6" i="6"/>
  <c r="AF6" i="6"/>
  <c r="BB7" i="6"/>
  <c r="AX7" i="6"/>
  <c r="AT7" i="6"/>
  <c r="AP7" i="6"/>
  <c r="AL7" i="6"/>
  <c r="AH7" i="6"/>
  <c r="BL7" i="6"/>
  <c r="AE10" i="6"/>
  <c r="J8" i="4" s="1"/>
  <c r="AG12" i="6"/>
  <c r="AG14" i="6"/>
  <c r="AG16" i="6"/>
  <c r="AG18" i="6"/>
  <c r="AG20" i="6"/>
  <c r="BA6" i="7"/>
  <c r="BC9" i="7"/>
  <c r="BC10" i="7"/>
  <c r="BC11" i="7"/>
  <c r="BC12" i="7"/>
  <c r="BC13" i="7"/>
  <c r="BC14" i="7"/>
  <c r="BC15" i="7"/>
  <c r="BC16" i="7"/>
  <c r="BC17" i="7"/>
  <c r="AE6" i="6"/>
  <c r="AY6" i="6"/>
  <c r="AD22" i="4" s="1"/>
  <c r="AU6" i="6"/>
  <c r="AQ6" i="6"/>
  <c r="AM6" i="6"/>
  <c r="AI6" i="6"/>
  <c r="N22" i="4" s="1"/>
  <c r="BK6" i="6"/>
  <c r="BA7" i="6"/>
  <c r="AW7" i="6"/>
  <c r="AS7" i="6"/>
  <c r="AO7" i="6"/>
  <c r="AK7" i="6"/>
  <c r="AG7" i="6"/>
  <c r="AE14" i="6"/>
  <c r="AE18" i="6"/>
  <c r="AG11" i="6"/>
  <c r="BL4" i="7"/>
  <c r="BX4" i="7"/>
  <c r="CJ4" i="7"/>
  <c r="AS5" i="4" s="1"/>
  <c r="BC4" i="7"/>
  <c r="BG4" i="7"/>
  <c r="BK4" i="7"/>
  <c r="BO4" i="7"/>
  <c r="BS4" i="7"/>
  <c r="BW4" i="7"/>
  <c r="CA4" i="7"/>
  <c r="AJ5" i="4" s="1"/>
  <c r="CE4" i="7"/>
  <c r="AN5" i="4" s="1"/>
  <c r="CI4" i="7"/>
  <c r="AR5" i="4" s="1"/>
  <c r="CM4" i="7"/>
  <c r="AV5" i="4" s="1"/>
  <c r="BB6" i="7"/>
  <c r="BH4" i="7"/>
  <c r="BT4" i="7"/>
  <c r="CF4" i="7"/>
  <c r="AO5" i="4" s="1"/>
  <c r="BB4" i="7"/>
  <c r="BF4" i="7"/>
  <c r="BJ4" i="7"/>
  <c r="BN4" i="7"/>
  <c r="BR4" i="7"/>
  <c r="BV4" i="7"/>
  <c r="BZ4" i="7"/>
  <c r="AI5" i="4" s="1"/>
  <c r="CD4" i="7"/>
  <c r="AM5" i="4" s="1"/>
  <c r="CH4" i="7"/>
  <c r="CL4" i="7"/>
  <c r="AU5" i="4" s="1"/>
  <c r="BC6" i="7"/>
  <c r="L7" i="4" s="1"/>
  <c r="BD4" i="7"/>
  <c r="BP4" i="7"/>
  <c r="CB4" i="7"/>
  <c r="AK5" i="4" s="1"/>
  <c r="BA4" i="7"/>
  <c r="BE4" i="7"/>
  <c r="BI4" i="7"/>
  <c r="BM4" i="7"/>
  <c r="BQ4" i="7"/>
  <c r="BU4" i="7"/>
  <c r="BY4" i="7"/>
  <c r="AH5" i="4" s="1"/>
  <c r="CC4" i="7"/>
  <c r="AL5" i="4" s="1"/>
  <c r="CG4" i="7"/>
  <c r="CK4" i="7"/>
  <c r="AT5" i="4" s="1"/>
  <c r="CM3" i="7"/>
  <c r="CI3" i="7"/>
  <c r="AR4" i="4" s="1"/>
  <c r="CE3" i="7"/>
  <c r="CA3" i="7"/>
  <c r="AJ4" i="4" s="1"/>
  <c r="BW3" i="7"/>
  <c r="BS3" i="7"/>
  <c r="BO3" i="7"/>
  <c r="BK3" i="7"/>
  <c r="BG3" i="7"/>
  <c r="BC3" i="7"/>
  <c r="CJ3" i="7"/>
  <c r="CF3" i="7"/>
  <c r="AO4" i="4" s="1"/>
  <c r="AO6" i="4" s="1"/>
  <c r="AO24" i="4" s="1"/>
  <c r="AO26" i="4" s="1"/>
  <c r="CB3" i="7"/>
  <c r="AK4" i="4" s="1"/>
  <c r="BX3" i="7"/>
  <c r="BT3" i="7"/>
  <c r="BP3" i="7"/>
  <c r="BL3" i="7"/>
  <c r="BH3" i="7"/>
  <c r="BD3" i="7"/>
  <c r="CK3" i="7"/>
  <c r="AT4" i="4" s="1"/>
  <c r="AT6" i="4" s="1"/>
  <c r="AT24" i="4" s="1"/>
  <c r="CG3" i="7"/>
  <c r="CC3" i="7"/>
  <c r="AL4" i="4" s="1"/>
  <c r="AL6" i="4" s="1"/>
  <c r="AL24" i="4" s="1"/>
  <c r="AL26" i="4" s="1"/>
  <c r="BY3" i="7"/>
  <c r="AH4" i="4" s="1"/>
  <c r="BU3" i="7"/>
  <c r="BQ3" i="7"/>
  <c r="BM3" i="7"/>
  <c r="BI3" i="7"/>
  <c r="BE3" i="7"/>
  <c r="BA3" i="7"/>
  <c r="CL3" i="7"/>
  <c r="AU4" i="4" s="1"/>
  <c r="AU6" i="4" s="1"/>
  <c r="AU24" i="4" s="1"/>
  <c r="CH3" i="7"/>
  <c r="CD3" i="7"/>
  <c r="AM4" i="4" s="1"/>
  <c r="AM6" i="4" s="1"/>
  <c r="AM24" i="4" s="1"/>
  <c r="AM26" i="4" s="1"/>
  <c r="BZ3" i="7"/>
  <c r="AI4" i="4" s="1"/>
  <c r="AI6" i="4" s="1"/>
  <c r="AI24" i="4" s="1"/>
  <c r="AI26" i="4" s="1"/>
  <c r="BV3" i="7"/>
  <c r="BR3" i="7"/>
  <c r="BN3" i="7"/>
  <c r="BJ3" i="7"/>
  <c r="BF3" i="7"/>
  <c r="BB3" i="7"/>
  <c r="I63" i="4"/>
  <c r="B10" i="4" s="1"/>
  <c r="C10" i="4" s="1"/>
  <c r="F10" i="4" s="1"/>
  <c r="AT21" i="4" l="1"/>
  <c r="AT26" i="4"/>
  <c r="AU21" i="4"/>
  <c r="AU26" i="4"/>
  <c r="L5" i="4"/>
  <c r="L8" i="4"/>
  <c r="C42" i="4"/>
  <c r="B42" i="4"/>
  <c r="V22" i="4"/>
  <c r="O22" i="4"/>
  <c r="AE22" i="4"/>
  <c r="AR6" i="4"/>
  <c r="AR24" i="4" s="1"/>
  <c r="AR26" i="4" s="1"/>
  <c r="J16" i="4"/>
  <c r="AP22" i="4"/>
  <c r="Z22" i="4"/>
  <c r="S22" i="4"/>
  <c r="J12" i="4"/>
  <c r="L18" i="4"/>
  <c r="L10" i="4"/>
  <c r="K15" i="4"/>
  <c r="J5" i="4"/>
  <c r="AB5" i="4"/>
  <c r="R22" i="4"/>
  <c r="AA22" i="4"/>
  <c r="K11" i="4"/>
  <c r="AB22" i="4"/>
  <c r="U22" i="4"/>
  <c r="X22" i="4"/>
  <c r="Q22" i="4"/>
  <c r="AG22" i="4"/>
  <c r="P22" i="4"/>
  <c r="AF22" i="4"/>
  <c r="AQ22" i="4"/>
  <c r="Y22" i="4"/>
  <c r="T5" i="4"/>
  <c r="L12" i="4"/>
  <c r="M5" i="4"/>
  <c r="AC5" i="4"/>
  <c r="N5" i="4"/>
  <c r="AD5" i="4"/>
  <c r="T22" i="4"/>
  <c r="L11" i="4"/>
  <c r="W5" i="4"/>
  <c r="M22" i="4"/>
  <c r="AC22" i="4"/>
  <c r="G10" i="4"/>
  <c r="D10" i="4"/>
  <c r="E10" i="4"/>
  <c r="C11" i="4"/>
  <c r="AI21" i="4"/>
  <c r="AM21" i="4"/>
  <c r="C33" i="4"/>
  <c r="B33" i="4"/>
  <c r="B46" i="4"/>
  <c r="C46" i="4"/>
  <c r="AO21" i="4"/>
  <c r="B9" i="4"/>
  <c r="C9" i="4"/>
  <c r="C47" i="4"/>
  <c r="B47" i="4"/>
  <c r="AL21" i="4"/>
  <c r="C32" i="4"/>
  <c r="B32" i="4"/>
  <c r="Z4" i="4"/>
  <c r="S4" i="4"/>
  <c r="T4" i="4"/>
  <c r="T6" i="4" s="1"/>
  <c r="T24" i="4" s="1"/>
  <c r="T26" i="4" s="1"/>
  <c r="J7" i="4"/>
  <c r="J9" i="4" s="1"/>
  <c r="AK6" i="4"/>
  <c r="AK24" i="4" s="1"/>
  <c r="AK26" i="4" s="1"/>
  <c r="CM5" i="7"/>
  <c r="CM20" i="7" s="1"/>
  <c r="CM22" i="7" s="1"/>
  <c r="AV4" i="4"/>
  <c r="AV6" i="4" s="1"/>
  <c r="AV24" i="4" s="1"/>
  <c r="X5" i="4"/>
  <c r="N4" i="4"/>
  <c r="AD4" i="4"/>
  <c r="J10" i="4"/>
  <c r="R5" i="4"/>
  <c r="X4" i="4"/>
  <c r="L17" i="4"/>
  <c r="J17" i="4"/>
  <c r="K5" i="4"/>
  <c r="AA5" i="4"/>
  <c r="Q4" i="4"/>
  <c r="AG4" i="4"/>
  <c r="AJ6" i="4"/>
  <c r="AJ24" i="4" s="1"/>
  <c r="AJ26" i="4" s="1"/>
  <c r="R4" i="4"/>
  <c r="J4" i="4"/>
  <c r="J6" i="4" s="1"/>
  <c r="L16" i="4"/>
  <c r="U5" i="4"/>
  <c r="K4" i="4"/>
  <c r="K22" i="4"/>
  <c r="AA4" i="4"/>
  <c r="V5" i="4"/>
  <c r="L4" i="4"/>
  <c r="L6" i="4" s="1"/>
  <c r="L22" i="4"/>
  <c r="AB4" i="4"/>
  <c r="L15" i="4"/>
  <c r="J13" i="4"/>
  <c r="AE5" i="4"/>
  <c r="U4" i="4"/>
  <c r="AH6" i="4"/>
  <c r="AH24" i="4" s="1"/>
  <c r="AH26" i="4" s="1"/>
  <c r="CJ5" i="7"/>
  <c r="CJ20" i="7" s="1"/>
  <c r="CJ22" i="7" s="1"/>
  <c r="AS4" i="4"/>
  <c r="AS6" i="4" s="1"/>
  <c r="AS24" i="4" s="1"/>
  <c r="CE5" i="7"/>
  <c r="CE20" i="7" s="1"/>
  <c r="CE22" i="7" s="1"/>
  <c r="AN4" i="4"/>
  <c r="AN6" i="4" s="1"/>
  <c r="AN24" i="4" s="1"/>
  <c r="AN26" i="4" s="1"/>
  <c r="P5" i="4"/>
  <c r="AF5" i="4"/>
  <c r="V4" i="4"/>
  <c r="L14" i="4"/>
  <c r="AQ5" i="4"/>
  <c r="Y5" i="4"/>
  <c r="O4" i="4"/>
  <c r="AE4" i="4"/>
  <c r="J18" i="4"/>
  <c r="AP5" i="4"/>
  <c r="Z5" i="4"/>
  <c r="P4" i="4"/>
  <c r="AF4" i="4"/>
  <c r="L13" i="4"/>
  <c r="L9" i="4"/>
  <c r="S5" i="4"/>
  <c r="AQ4" i="4"/>
  <c r="AQ6" i="4" s="1"/>
  <c r="AQ24" i="4" s="1"/>
  <c r="AQ26" i="4" s="1"/>
  <c r="Y4" i="4"/>
  <c r="AF11" i="6"/>
  <c r="K7" i="4"/>
  <c r="K9" i="4" s="1"/>
  <c r="AJ8" i="6"/>
  <c r="AJ23" i="6" s="1"/>
  <c r="AJ25" i="6" s="1"/>
  <c r="O5" i="4"/>
  <c r="AF8" i="6"/>
  <c r="BK8" i="6"/>
  <c r="BK23" i="6" s="1"/>
  <c r="AP4" i="4"/>
  <c r="AH8" i="6"/>
  <c r="AH23" i="6" s="1"/>
  <c r="AH25" i="6" s="1"/>
  <c r="M4" i="4"/>
  <c r="AX8" i="6"/>
  <c r="AX23" i="6" s="1"/>
  <c r="AX25" i="6" s="1"/>
  <c r="AC4" i="4"/>
  <c r="AL8" i="6"/>
  <c r="AL23" i="6" s="1"/>
  <c r="Q5" i="4"/>
  <c r="BB8" i="6"/>
  <c r="BB23" i="6" s="1"/>
  <c r="AG5" i="4"/>
  <c r="AR8" i="6"/>
  <c r="AR23" i="6" s="1"/>
  <c r="W4" i="4"/>
  <c r="W6" i="4" s="1"/>
  <c r="W24" i="4" s="1"/>
  <c r="W26" i="4" s="1"/>
  <c r="BD5" i="7"/>
  <c r="BD20" i="7" s="1"/>
  <c r="BR5" i="7"/>
  <c r="BR20" i="7" s="1"/>
  <c r="BZ5" i="7"/>
  <c r="BZ20" i="7" s="1"/>
  <c r="BL5" i="7"/>
  <c r="BL20" i="7" s="1"/>
  <c r="CB5" i="7"/>
  <c r="CB20" i="7" s="1"/>
  <c r="BW5" i="7"/>
  <c r="BW20" i="7" s="1"/>
  <c r="BP5" i="7"/>
  <c r="BP20" i="7" s="1"/>
  <c r="BX5" i="7"/>
  <c r="BX20" i="7" s="1"/>
  <c r="CH5" i="7"/>
  <c r="CH20" i="7" s="1"/>
  <c r="BO5" i="7"/>
  <c r="BO20" i="7" s="1"/>
  <c r="AE11" i="6"/>
  <c r="AV8" i="6"/>
  <c r="AV23" i="6" s="1"/>
  <c r="AP8" i="6"/>
  <c r="AP23" i="6" s="1"/>
  <c r="BK25" i="6"/>
  <c r="AE8" i="6"/>
  <c r="BL8" i="6"/>
  <c r="BL23" i="6" s="1"/>
  <c r="BA8" i="7"/>
  <c r="AZ8" i="6"/>
  <c r="AZ23" i="6" s="1"/>
  <c r="AU8" i="6"/>
  <c r="AU23" i="6" s="1"/>
  <c r="AN8" i="6"/>
  <c r="AN23" i="6" s="1"/>
  <c r="AT8" i="6"/>
  <c r="AT23" i="6" s="1"/>
  <c r="BB18" i="7"/>
  <c r="AE21" i="6"/>
  <c r="AF21" i="6"/>
  <c r="AF23" i="6" s="1"/>
  <c r="BA18" i="7"/>
  <c r="BC18" i="7"/>
  <c r="AG21" i="6"/>
  <c r="BQ5" i="7"/>
  <c r="BQ20" i="7" s="1"/>
  <c r="CA5" i="7"/>
  <c r="CA20" i="7" s="1"/>
  <c r="AM8" i="6"/>
  <c r="AM23" i="6" s="1"/>
  <c r="AQ8" i="6"/>
  <c r="AQ23" i="6" s="1"/>
  <c r="AG8" i="6"/>
  <c r="AW8" i="6"/>
  <c r="AW23" i="6" s="1"/>
  <c r="BA8" i="6"/>
  <c r="BA23" i="6" s="1"/>
  <c r="CG5" i="7"/>
  <c r="CG20" i="7" s="1"/>
  <c r="AI8" i="6"/>
  <c r="AI23" i="6" s="1"/>
  <c r="AY8" i="6"/>
  <c r="AY23" i="6" s="1"/>
  <c r="AO8" i="6"/>
  <c r="AO23" i="6" s="1"/>
  <c r="AK8" i="6"/>
  <c r="AK23" i="6" s="1"/>
  <c r="CD5" i="7"/>
  <c r="CD20" i="7" s="1"/>
  <c r="AS8" i="6"/>
  <c r="AS23" i="6" s="1"/>
  <c r="BC8" i="7"/>
  <c r="BF5" i="7"/>
  <c r="BF20" i="7" s="1"/>
  <c r="BV5" i="7"/>
  <c r="BV20" i="7" s="1"/>
  <c r="CL5" i="7"/>
  <c r="CL20" i="7" s="1"/>
  <c r="BC5" i="7"/>
  <c r="BS5" i="7"/>
  <c r="BS20" i="7" s="1"/>
  <c r="CI5" i="7"/>
  <c r="CI20" i="7" s="1"/>
  <c r="BY5" i="7"/>
  <c r="BY20" i="7" s="1"/>
  <c r="BG5" i="7"/>
  <c r="BG20" i="7" s="1"/>
  <c r="BK5" i="7"/>
  <c r="BK20" i="7" s="1"/>
  <c r="CC5" i="7"/>
  <c r="CC20" i="7" s="1"/>
  <c r="BB8" i="7"/>
  <c r="BT5" i="7"/>
  <c r="BT20" i="7" s="1"/>
  <c r="BU5" i="7"/>
  <c r="BU20" i="7" s="1"/>
  <c r="CK5" i="7"/>
  <c r="CK20" i="7" s="1"/>
  <c r="CF5" i="7"/>
  <c r="CF20" i="7" s="1"/>
  <c r="BM5" i="7"/>
  <c r="BM20" i="7" s="1"/>
  <c r="BN5" i="7"/>
  <c r="BN20" i="7" s="1"/>
  <c r="BA5" i="7"/>
  <c r="BB5" i="7"/>
  <c r="BE5" i="7"/>
  <c r="BE20" i="7" s="1"/>
  <c r="BH5" i="7"/>
  <c r="BH20" i="7" s="1"/>
  <c r="BI5" i="7"/>
  <c r="BI20" i="7" s="1"/>
  <c r="BJ5" i="7"/>
  <c r="BJ20" i="7" s="1"/>
  <c r="AV21" i="4" l="1"/>
  <c r="AV26" i="4"/>
  <c r="AS21" i="4"/>
  <c r="AS26" i="4"/>
  <c r="D11" i="4"/>
  <c r="F11" i="4"/>
  <c r="AD6" i="4"/>
  <c r="AD24" i="4" s="1"/>
  <c r="AD26" i="4" s="1"/>
  <c r="B44" i="4"/>
  <c r="C44" i="4"/>
  <c r="AB6" i="4"/>
  <c r="AB24" i="4" s="1"/>
  <c r="C43" i="4"/>
  <c r="B43" i="4"/>
  <c r="K19" i="4"/>
  <c r="AR21" i="4"/>
  <c r="C35" i="4"/>
  <c r="B35" i="4"/>
  <c r="AC6" i="4"/>
  <c r="AC24" i="4" s="1"/>
  <c r="AC26" i="4" s="1"/>
  <c r="D42" i="4"/>
  <c r="G42" i="4"/>
  <c r="F42" i="4"/>
  <c r="E42" i="4"/>
  <c r="K6" i="4"/>
  <c r="AG6" i="4"/>
  <c r="AG24" i="4" s="1"/>
  <c r="AG26" i="4" s="1"/>
  <c r="O6" i="4"/>
  <c r="O24" i="4" s="1"/>
  <c r="AE6" i="4"/>
  <c r="AE24" i="4" s="1"/>
  <c r="AE26" i="4" s="1"/>
  <c r="U6" i="4"/>
  <c r="U24" i="4" s="1"/>
  <c r="R6" i="4"/>
  <c r="R24" i="4" s="1"/>
  <c r="N6" i="4"/>
  <c r="N24" i="4" s="1"/>
  <c r="M6" i="4"/>
  <c r="M24" i="4" s="1"/>
  <c r="M26" i="4" s="1"/>
  <c r="D32" i="4"/>
  <c r="E32" i="4"/>
  <c r="G32" i="4"/>
  <c r="F32" i="4"/>
  <c r="D9" i="4"/>
  <c r="G9" i="4"/>
  <c r="F9" i="4"/>
  <c r="E9" i="4"/>
  <c r="Z6" i="4"/>
  <c r="Z24" i="4" s="1"/>
  <c r="Y6" i="4"/>
  <c r="Y24" i="4" s="1"/>
  <c r="J19" i="4"/>
  <c r="J24" i="4" s="1"/>
  <c r="D33" i="4"/>
  <c r="F33" i="4"/>
  <c r="G33" i="4"/>
  <c r="E33" i="4"/>
  <c r="C8" i="4"/>
  <c r="B8" i="4"/>
  <c r="S6" i="4"/>
  <c r="S24" i="4" s="1"/>
  <c r="E47" i="4"/>
  <c r="D47" i="4"/>
  <c r="G47" i="4"/>
  <c r="F47" i="4"/>
  <c r="D46" i="4"/>
  <c r="E46" i="4"/>
  <c r="F46" i="4"/>
  <c r="G46" i="4"/>
  <c r="G11" i="4"/>
  <c r="E11" i="4"/>
  <c r="AF6" i="4"/>
  <c r="AF24" i="4" s="1"/>
  <c r="V6" i="4"/>
  <c r="V24" i="4" s="1"/>
  <c r="AA6" i="4"/>
  <c r="AA24" i="4" s="1"/>
  <c r="P6" i="4"/>
  <c r="P24" i="4" s="1"/>
  <c r="AD21" i="4"/>
  <c r="C37" i="4"/>
  <c r="B37" i="4"/>
  <c r="Q6" i="4"/>
  <c r="Q24" i="4" s="1"/>
  <c r="AN21" i="4"/>
  <c r="C34" i="4"/>
  <c r="B34" i="4"/>
  <c r="AH21" i="4"/>
  <c r="C41" i="4"/>
  <c r="B41" i="4"/>
  <c r="AQ21" i="4"/>
  <c r="AE21" i="4"/>
  <c r="C38" i="4"/>
  <c r="C45" i="4"/>
  <c r="B45" i="4"/>
  <c r="AJ21" i="4"/>
  <c r="AC21" i="4"/>
  <c r="B30" i="4"/>
  <c r="C30" i="4"/>
  <c r="F30" i="4" s="1"/>
  <c r="L19" i="4"/>
  <c r="L24" i="4" s="1"/>
  <c r="AK21" i="4"/>
  <c r="B48" i="4"/>
  <c r="C48" i="4"/>
  <c r="B19" i="4"/>
  <c r="C23" i="4"/>
  <c r="BB25" i="6"/>
  <c r="W21" i="4"/>
  <c r="B24" i="4"/>
  <c r="C24" i="4"/>
  <c r="AP6" i="4"/>
  <c r="AP24" i="4" s="1"/>
  <c r="AP26" i="4" s="1"/>
  <c r="AR25" i="6"/>
  <c r="M21" i="4"/>
  <c r="C5" i="4"/>
  <c r="B5" i="4"/>
  <c r="T21" i="4"/>
  <c r="B21" i="4"/>
  <c r="C21" i="4"/>
  <c r="X6" i="4"/>
  <c r="X24" i="4" s="1"/>
  <c r="X26" i="4" s="1"/>
  <c r="AL25" i="6"/>
  <c r="AE23" i="6"/>
  <c r="AG23" i="6"/>
  <c r="CF22" i="7"/>
  <c r="BN22" i="7"/>
  <c r="BU22" i="7"/>
  <c r="BY22" i="7"/>
  <c r="BX22" i="7"/>
  <c r="BE22" i="7"/>
  <c r="BM22" i="7"/>
  <c r="BT22" i="7"/>
  <c r="BG22" i="7"/>
  <c r="CL22" i="7"/>
  <c r="CA22" i="7"/>
  <c r="BP22" i="7"/>
  <c r="BL22" i="7"/>
  <c r="CI22" i="7"/>
  <c r="BV22" i="7"/>
  <c r="CD22" i="7"/>
  <c r="BQ22" i="7"/>
  <c r="CH22" i="7"/>
  <c r="BW22" i="7"/>
  <c r="BD22" i="7"/>
  <c r="BI22" i="7"/>
  <c r="CK22" i="7"/>
  <c r="CC22" i="7"/>
  <c r="BS22" i="7"/>
  <c r="BF22" i="7"/>
  <c r="CG22" i="7"/>
  <c r="CB22" i="7"/>
  <c r="BZ22" i="7"/>
  <c r="BJ22" i="7"/>
  <c r="BH22" i="7"/>
  <c r="BK22" i="7"/>
  <c r="BO22" i="7"/>
  <c r="BR22" i="7"/>
  <c r="AF25" i="6"/>
  <c r="AE25" i="6"/>
  <c r="AG25" i="6"/>
  <c r="BA25" i="6"/>
  <c r="AI25" i="6"/>
  <c r="AT25" i="6"/>
  <c r="AV25" i="6"/>
  <c r="AQ25" i="6"/>
  <c r="AN25" i="6"/>
  <c r="AP25" i="6"/>
  <c r="AS25" i="6"/>
  <c r="AM25" i="6"/>
  <c r="AU25" i="6"/>
  <c r="AK25" i="6"/>
  <c r="AO25" i="6"/>
  <c r="AY25" i="6"/>
  <c r="AW25" i="6"/>
  <c r="AZ25" i="6"/>
  <c r="BL25" i="6"/>
  <c r="BA20" i="7"/>
  <c r="BC20" i="7"/>
  <c r="BB20" i="7"/>
  <c r="K24" i="4" l="1"/>
  <c r="K26" i="4" s="1"/>
  <c r="B38" i="4"/>
  <c r="C14" i="4"/>
  <c r="J26" i="4"/>
  <c r="N21" i="4"/>
  <c r="N26" i="4"/>
  <c r="C6" i="4"/>
  <c r="O26" i="4"/>
  <c r="B23" i="4"/>
  <c r="V26" i="4"/>
  <c r="B20" i="4"/>
  <c r="S26" i="4"/>
  <c r="B26" i="4"/>
  <c r="Y26" i="4"/>
  <c r="R21" i="4"/>
  <c r="R26" i="4"/>
  <c r="L21" i="4"/>
  <c r="L26" i="4"/>
  <c r="AF21" i="4"/>
  <c r="AF26" i="4"/>
  <c r="C27" i="4"/>
  <c r="Z26" i="4"/>
  <c r="C22" i="4"/>
  <c r="U26" i="4"/>
  <c r="C29" i="4"/>
  <c r="AB26" i="4"/>
  <c r="AA21" i="4"/>
  <c r="AA26" i="4"/>
  <c r="B12" i="4"/>
  <c r="Q21" i="4"/>
  <c r="Q26" i="4"/>
  <c r="B4" i="4"/>
  <c r="P26" i="4"/>
  <c r="Z21" i="4"/>
  <c r="B27" i="4"/>
  <c r="B22" i="4"/>
  <c r="U21" i="4"/>
  <c r="B29" i="4"/>
  <c r="AB21" i="4"/>
  <c r="B6" i="4"/>
  <c r="C28" i="4"/>
  <c r="E28" i="4" s="1"/>
  <c r="G43" i="4"/>
  <c r="F43" i="4"/>
  <c r="E43" i="4"/>
  <c r="D43" i="4"/>
  <c r="B18" i="4"/>
  <c r="C26" i="4"/>
  <c r="E26" i="4" s="1"/>
  <c r="C40" i="4"/>
  <c r="B40" i="4"/>
  <c r="E35" i="4"/>
  <c r="D35" i="4"/>
  <c r="F35" i="4"/>
  <c r="G35" i="4"/>
  <c r="C18" i="4"/>
  <c r="G18" i="4" s="1"/>
  <c r="Y21" i="4"/>
  <c r="G44" i="4"/>
  <c r="F44" i="4"/>
  <c r="E44" i="4"/>
  <c r="D44" i="4"/>
  <c r="S21" i="4"/>
  <c r="C19" i="4"/>
  <c r="E19" i="4" s="1"/>
  <c r="C12" i="4"/>
  <c r="G12" i="4" s="1"/>
  <c r="O21" i="4"/>
  <c r="B16" i="4"/>
  <c r="AG21" i="4"/>
  <c r="C20" i="4"/>
  <c r="D20" i="4" s="1"/>
  <c r="C4" i="4"/>
  <c r="G4" i="4" s="1"/>
  <c r="B39" i="4"/>
  <c r="C39" i="4"/>
  <c r="G39" i="4" s="1"/>
  <c r="D21" i="4"/>
  <c r="E21" i="4"/>
  <c r="G21" i="4"/>
  <c r="F21" i="4"/>
  <c r="D23" i="4"/>
  <c r="E23" i="4"/>
  <c r="F23" i="4"/>
  <c r="G23" i="4"/>
  <c r="D30" i="4"/>
  <c r="G30" i="4"/>
  <c r="E30" i="4"/>
  <c r="D14" i="4"/>
  <c r="G14" i="4"/>
  <c r="F14" i="4"/>
  <c r="E14" i="4"/>
  <c r="V21" i="4"/>
  <c r="F20" i="4"/>
  <c r="D22" i="4"/>
  <c r="G22" i="4"/>
  <c r="F22" i="4"/>
  <c r="E22" i="4"/>
  <c r="D38" i="4"/>
  <c r="E38" i="4"/>
  <c r="G38" i="4"/>
  <c r="F38" i="4"/>
  <c r="D41" i="4"/>
  <c r="G41" i="4"/>
  <c r="F41" i="4"/>
  <c r="E41" i="4"/>
  <c r="D37" i="4"/>
  <c r="F37" i="4"/>
  <c r="G37" i="4"/>
  <c r="E37" i="4"/>
  <c r="G28" i="4"/>
  <c r="D5" i="4"/>
  <c r="F5" i="4"/>
  <c r="G5" i="4"/>
  <c r="E5" i="4"/>
  <c r="D27" i="4"/>
  <c r="E27" i="4"/>
  <c r="G27" i="4"/>
  <c r="F27" i="4"/>
  <c r="D34" i="4"/>
  <c r="G34" i="4"/>
  <c r="E34" i="4"/>
  <c r="F34" i="4"/>
  <c r="E8" i="4"/>
  <c r="G8" i="4"/>
  <c r="F8" i="4"/>
  <c r="D24" i="4"/>
  <c r="F24" i="4"/>
  <c r="G24" i="4"/>
  <c r="E24" i="4"/>
  <c r="F48" i="4"/>
  <c r="G48" i="4"/>
  <c r="E48" i="4"/>
  <c r="D48" i="4"/>
  <c r="D29" i="4"/>
  <c r="E29" i="4"/>
  <c r="F29" i="4"/>
  <c r="G29" i="4"/>
  <c r="D6" i="4"/>
  <c r="G6" i="4"/>
  <c r="E6" i="4"/>
  <c r="F6" i="4"/>
  <c r="D26" i="4"/>
  <c r="G45" i="4"/>
  <c r="F45" i="4"/>
  <c r="E45" i="4"/>
  <c r="D45" i="4"/>
  <c r="P21" i="4"/>
  <c r="C16" i="4"/>
  <c r="B28" i="4"/>
  <c r="AP21" i="4"/>
  <c r="C7" i="4"/>
  <c r="B7" i="4"/>
  <c r="D8" i="4"/>
  <c r="X21" i="4"/>
  <c r="B25" i="4"/>
  <c r="C25" i="4"/>
  <c r="K21" i="4"/>
  <c r="C15" i="4"/>
  <c r="B14" i="4"/>
  <c r="J21" i="4"/>
  <c r="B15" i="4"/>
  <c r="BB22" i="7"/>
  <c r="BC22" i="7"/>
  <c r="BA22" i="7"/>
  <c r="F28" i="4" l="1"/>
  <c r="D28" i="4"/>
  <c r="D18" i="4"/>
  <c r="F26" i="4"/>
  <c r="G26" i="4"/>
  <c r="E20" i="4"/>
  <c r="G20" i="4"/>
  <c r="D19" i="4"/>
  <c r="F18" i="4"/>
  <c r="E18" i="4"/>
  <c r="E39" i="4"/>
  <c r="E12" i="4"/>
  <c r="D12" i="4"/>
  <c r="F12" i="4"/>
  <c r="E40" i="4"/>
  <c r="D40" i="4"/>
  <c r="F40" i="4"/>
  <c r="G40" i="4"/>
  <c r="F19" i="4"/>
  <c r="G19" i="4"/>
  <c r="F4" i="4"/>
  <c r="E4" i="4"/>
  <c r="D4" i="4"/>
  <c r="F39" i="4"/>
  <c r="D39" i="4"/>
  <c r="D15" i="4"/>
  <c r="G15" i="4"/>
  <c r="F15" i="4"/>
  <c r="E15" i="4"/>
  <c r="D25" i="4"/>
  <c r="E25" i="4"/>
  <c r="F25" i="4"/>
  <c r="G25" i="4"/>
  <c r="D16" i="4"/>
  <c r="E16" i="4"/>
  <c r="F16" i="4"/>
  <c r="G16" i="4"/>
  <c r="D7" i="4"/>
  <c r="F7" i="4"/>
  <c r="G7" i="4"/>
  <c r="E7" i="4"/>
</calcChain>
</file>

<file path=xl/sharedStrings.xml><?xml version="1.0" encoding="utf-8"?>
<sst xmlns="http://schemas.openxmlformats.org/spreadsheetml/2006/main" count="891" uniqueCount="414">
  <si>
    <t>INFORMACIÓN GENERAL DE PARTIDA:</t>
  </si>
  <si>
    <t>NOMBRE DEL TITULAR/ EMPRESA</t>
  </si>
  <si>
    <t>NOMBRE DEL CENTRO</t>
  </si>
  <si>
    <t>CÓDIGO NIMA</t>
  </si>
  <si>
    <t>AÑO DE DATOS DECLARADOS</t>
  </si>
  <si>
    <t>DATOS DE CONSUMO Y PRODUCCIÓN</t>
  </si>
  <si>
    <t xml:space="preserve">PRODUCCIÓN ANUAL  </t>
  </si>
  <si>
    <t>Denominación</t>
  </si>
  <si>
    <t>DESCRIPCIÓN DE PROCESOS CON FOCO DE EMISIÓN CANALIZADO DE LA EMPRESA:</t>
  </si>
  <si>
    <t>Horno 1</t>
  </si>
  <si>
    <t>Horno 2</t>
  </si>
  <si>
    <t>Enfriador 1</t>
  </si>
  <si>
    <t>TOTAL</t>
  </si>
  <si>
    <t>Enfriador 2</t>
  </si>
  <si>
    <t>Molino / Trituradora 1</t>
  </si>
  <si>
    <t>Molino / Trituradora 2</t>
  </si>
  <si>
    <t>Molino / Trituradora 3</t>
  </si>
  <si>
    <t>Molino / Trituradora 4</t>
  </si>
  <si>
    <t>Molino / Trituradora 5</t>
  </si>
  <si>
    <t>Molino / Trituradora 6</t>
  </si>
  <si>
    <t>Molino / Trituradora 7</t>
  </si>
  <si>
    <t>Molino / Trituradora 8</t>
  </si>
  <si>
    <t>Molino / Trituradora 9</t>
  </si>
  <si>
    <t>HORAS DE PRODUCCIÓN / FUNCIONAMIENTO POR MES Y PROCESO:</t>
  </si>
  <si>
    <t>Focos / Procesos</t>
  </si>
  <si>
    <t>Molino M1</t>
  </si>
  <si>
    <t>Molino M2</t>
  </si>
  <si>
    <t>Molino M3</t>
  </si>
  <si>
    <t>Molino M4</t>
  </si>
  <si>
    <t>Molino M5</t>
  </si>
  <si>
    <t>Molino M6</t>
  </si>
  <si>
    <t>Molino M7</t>
  </si>
  <si>
    <t>Molino M8</t>
  </si>
  <si>
    <t>Molino M9</t>
  </si>
  <si>
    <t>Enero</t>
  </si>
  <si>
    <t>Febrero</t>
  </si>
  <si>
    <t>Marzo</t>
  </si>
  <si>
    <t>Abril</t>
  </si>
  <si>
    <t>Mayo</t>
  </si>
  <si>
    <t>Junio</t>
  </si>
  <si>
    <t>Julio</t>
  </si>
  <si>
    <t>Agosto</t>
  </si>
  <si>
    <t>Septiembre</t>
  </si>
  <si>
    <t>Octubre</t>
  </si>
  <si>
    <t>Noviembre</t>
  </si>
  <si>
    <t>Diciembre</t>
  </si>
  <si>
    <r>
      <t>NOx/ NO</t>
    </r>
    <r>
      <rPr>
        <b/>
        <vertAlign val="subscript"/>
        <sz val="9"/>
        <color theme="0"/>
        <rFont val="Calibri"/>
        <family val="2"/>
      </rPr>
      <t>2</t>
    </r>
    <r>
      <rPr>
        <b/>
        <sz val="9"/>
        <color theme="0"/>
        <rFont val="Calibri"/>
        <family val="2"/>
      </rPr>
      <t xml:space="preserve">
(kg/ t clinker)</t>
    </r>
  </si>
  <si>
    <t>CO
(kg/t clinker)</t>
  </si>
  <si>
    <r>
      <t>N</t>
    </r>
    <r>
      <rPr>
        <b/>
        <vertAlign val="subscript"/>
        <sz val="9"/>
        <color theme="0"/>
        <rFont val="Calibri"/>
        <family val="2"/>
      </rPr>
      <t>2</t>
    </r>
    <r>
      <rPr>
        <b/>
        <sz val="9"/>
        <color theme="0"/>
        <rFont val="Calibri"/>
        <family val="2"/>
      </rPr>
      <t>O
(kg/t clinker)</t>
    </r>
  </si>
  <si>
    <r>
      <t>NH</t>
    </r>
    <r>
      <rPr>
        <b/>
        <vertAlign val="subscript"/>
        <sz val="9"/>
        <color theme="0"/>
        <rFont val="Calibri"/>
        <family val="2"/>
      </rPr>
      <t>3</t>
    </r>
    <r>
      <rPr>
        <b/>
        <sz val="9"/>
        <color theme="0"/>
        <rFont val="Calibri"/>
        <family val="2"/>
      </rPr>
      <t xml:space="preserve">
(kg/t clinker)</t>
    </r>
  </si>
  <si>
    <r>
      <t>SOx/ SO</t>
    </r>
    <r>
      <rPr>
        <b/>
        <vertAlign val="subscript"/>
        <sz val="9"/>
        <color theme="0"/>
        <rFont val="Calibri"/>
        <family val="2"/>
      </rPr>
      <t>2</t>
    </r>
    <r>
      <rPr>
        <b/>
        <sz val="9"/>
        <color theme="0"/>
        <rFont val="Calibri"/>
        <family val="2"/>
      </rPr>
      <t xml:space="preserve">
(kg/t clinker)</t>
    </r>
  </si>
  <si>
    <t>HCl
(kg/t clinker)</t>
  </si>
  <si>
    <t>HF
(kg/t clinker)</t>
  </si>
  <si>
    <t>Pb
(kg/t clinker)</t>
  </si>
  <si>
    <t>Cd
(kg/t clinker)</t>
  </si>
  <si>
    <t>Cr
(kg/t clinker)</t>
  </si>
  <si>
    <t>Cu
(kg/t clinker)</t>
  </si>
  <si>
    <t>As
(kg/t clinker)</t>
  </si>
  <si>
    <t>Sb
(kg/t clinker)</t>
  </si>
  <si>
    <t>Co
(kg/t clinker)</t>
  </si>
  <si>
    <t>V
(kg/t clinker)</t>
  </si>
  <si>
    <t>Mn
(kg/t clinker)</t>
  </si>
  <si>
    <t>Zn
(kg/t climker)</t>
  </si>
  <si>
    <t>Benceno
(kg/t climker)</t>
  </si>
  <si>
    <t>Hg
(kg/t clinker)</t>
  </si>
  <si>
    <t>HAP
(kg/t climker)</t>
  </si>
  <si>
    <r>
      <t>PCB
(k</t>
    </r>
    <r>
      <rPr>
        <b/>
        <sz val="9"/>
        <color theme="0"/>
        <rFont val="Calibri"/>
        <family val="2"/>
      </rPr>
      <t>g /t clinker)</t>
    </r>
  </si>
  <si>
    <t>B</t>
  </si>
  <si>
    <t>Fuente:</t>
  </si>
  <si>
    <t>A</t>
  </si>
  <si>
    <t>COT
(kg/t clinker)</t>
  </si>
  <si>
    <r>
      <rPr>
        <b/>
        <sz val="9"/>
        <color theme="0"/>
        <rFont val="Calibri"/>
        <family val="2"/>
      </rPr>
      <t>CH</t>
    </r>
    <r>
      <rPr>
        <b/>
        <vertAlign val="subscript"/>
        <sz val="9"/>
        <color theme="0"/>
        <rFont val="Calibri"/>
        <family val="2"/>
      </rPr>
      <t>4</t>
    </r>
    <r>
      <rPr>
        <b/>
        <sz val="9"/>
        <color theme="0"/>
        <rFont val="Calibri"/>
        <family val="2"/>
      </rPr>
      <t xml:space="preserve">
(kg/t clinker)</t>
    </r>
  </si>
  <si>
    <t>PM10
(kg/t clinker)</t>
  </si>
  <si>
    <t>Tl
(kg/t clinker)</t>
  </si>
  <si>
    <t>COMBUSTIBLE</t>
  </si>
  <si>
    <t>Otros carbones bituminosos</t>
  </si>
  <si>
    <t>Hulla y Antracita</t>
  </si>
  <si>
    <t>Carbón coquizable</t>
  </si>
  <si>
    <t>Carbón de importación</t>
  </si>
  <si>
    <t>Carbón nacional</t>
  </si>
  <si>
    <t>Coque</t>
  </si>
  <si>
    <t>Coque de petróleo</t>
  </si>
  <si>
    <t>Coque metalúrgico</t>
  </si>
  <si>
    <t>Gas de refinería</t>
  </si>
  <si>
    <t>Aceites usados</t>
  </si>
  <si>
    <t>Disolventes</t>
  </si>
  <si>
    <t>Neumáticos</t>
  </si>
  <si>
    <t>Serrín impregando</t>
  </si>
  <si>
    <t>Fuelóleo</t>
  </si>
  <si>
    <t>Gasóleo</t>
  </si>
  <si>
    <t>Gas Natural</t>
  </si>
  <si>
    <t xml:space="preserve">GLP genérico </t>
  </si>
  <si>
    <t>Gas natural licuado GNL</t>
  </si>
  <si>
    <t>Biogás</t>
  </si>
  <si>
    <t>Queroseno</t>
  </si>
  <si>
    <t>Carbón sub-bituminoso</t>
  </si>
  <si>
    <t>Lignito (lignito pardo)</t>
  </si>
  <si>
    <t>OTROS COMBUSTIBLES</t>
  </si>
  <si>
    <t>COMBUSTIBLES (Incluidos en Tabla 1-PCI)</t>
  </si>
  <si>
    <r>
      <t>FACTORES DE EMSIÓN (EXCEPTO PARA CO</t>
    </r>
    <r>
      <rPr>
        <b/>
        <vertAlign val="subscript"/>
        <sz val="9"/>
        <color theme="0"/>
        <rFont val="Calibri"/>
        <family val="2"/>
        <scheme val="minor"/>
      </rPr>
      <t>2</t>
    </r>
    <r>
      <rPr>
        <b/>
        <sz val="9"/>
        <color theme="0"/>
        <rFont val="Calibri"/>
        <family val="2"/>
        <scheme val="minor"/>
      </rPr>
      <t>)</t>
    </r>
  </si>
  <si>
    <r>
      <t>Factor de emisión (kg CO</t>
    </r>
    <r>
      <rPr>
        <b/>
        <vertAlign val="subscript"/>
        <sz val="10"/>
        <color indexed="9"/>
        <rFont val="Calibri"/>
        <family val="2"/>
        <scheme val="minor"/>
      </rPr>
      <t>2</t>
    </r>
    <r>
      <rPr>
        <b/>
        <sz val="10"/>
        <color indexed="9"/>
        <rFont val="Calibri"/>
        <family val="2"/>
        <scheme val="minor"/>
      </rPr>
      <t>/GJ)</t>
    </r>
  </si>
  <si>
    <t>Carbón importación</t>
  </si>
  <si>
    <t xml:space="preserve">Coke de petróleo </t>
  </si>
  <si>
    <t xml:space="preserve">Fueloil </t>
  </si>
  <si>
    <t>Gasoil</t>
  </si>
  <si>
    <t>Gas natural</t>
  </si>
  <si>
    <r>
      <t>Neumáticos usados</t>
    </r>
    <r>
      <rPr>
        <sz val="9"/>
        <color indexed="9"/>
        <rFont val="Arial"/>
        <family val="2"/>
      </rPr>
      <t xml:space="preserve"> </t>
    </r>
  </si>
  <si>
    <t>Serrín impregnado</t>
  </si>
  <si>
    <r>
      <t xml:space="preserve">Clinker </t>
    </r>
    <r>
      <rPr>
        <sz val="9"/>
        <color indexed="9"/>
        <rFont val="Arial"/>
        <family val="2"/>
      </rPr>
      <t>(t/año)</t>
    </r>
  </si>
  <si>
    <r>
      <t>Cemento</t>
    </r>
    <r>
      <rPr>
        <sz val="9"/>
        <color indexed="9"/>
        <rFont val="Arial"/>
        <family val="2"/>
      </rPr>
      <t xml:space="preserve"> (t/año)</t>
    </r>
  </si>
  <si>
    <t xml:space="preserve">Consumo (t/año) </t>
  </si>
  <si>
    <t>Consumo (t/año)</t>
  </si>
  <si>
    <r>
      <t xml:space="preserve">Consumo  </t>
    </r>
    <r>
      <rPr>
        <sz val="9"/>
        <color indexed="9"/>
        <rFont val="Arial"/>
        <family val="2"/>
      </rPr>
      <t>(t/año)</t>
    </r>
  </si>
  <si>
    <r>
      <t xml:space="preserve">PCI </t>
    </r>
    <r>
      <rPr>
        <sz val="9"/>
        <color indexed="9"/>
        <rFont val="Arial"/>
        <family val="2"/>
      </rPr>
      <t>(GJ/t)</t>
    </r>
  </si>
  <si>
    <t>PCI (GJ/t)</t>
  </si>
  <si>
    <t>Ni
(kg/t clinker)</t>
  </si>
  <si>
    <t>PM2.5
(kg/t clinker)</t>
  </si>
  <si>
    <r>
      <t>Factor de emisión de CO2</t>
    </r>
    <r>
      <rPr>
        <sz val="9"/>
        <color indexed="9"/>
        <rFont val="Arial"/>
        <family val="2"/>
      </rPr>
      <t xml:space="preserve"> (kg CO</t>
    </r>
    <r>
      <rPr>
        <vertAlign val="subscript"/>
        <sz val="9"/>
        <color indexed="9"/>
        <rFont val="Arial"/>
        <family val="2"/>
      </rPr>
      <t>2</t>
    </r>
    <r>
      <rPr>
        <sz val="9"/>
        <color indexed="9"/>
        <rFont val="Arial"/>
        <family val="2"/>
      </rPr>
      <t>/GJ</t>
    </r>
    <r>
      <rPr>
        <sz val="9"/>
        <color indexed="9"/>
        <rFont val="Arial"/>
        <family val="2"/>
      </rPr>
      <t>)</t>
    </r>
  </si>
  <si>
    <t>NMVOC
(kg/t clinker)</t>
  </si>
  <si>
    <t>(i) IPCC 2006 GUIDELINES, Cap.1 Vol. 2, Cuadro 1.2.</t>
  </si>
  <si>
    <r>
      <t>Factor de emisión (kg CO</t>
    </r>
    <r>
      <rPr>
        <b/>
        <vertAlign val="subscript"/>
        <sz val="10"/>
        <color indexed="9"/>
        <rFont val="Calibri"/>
        <family val="2"/>
        <scheme val="minor"/>
      </rPr>
      <t>2</t>
    </r>
    <r>
      <rPr>
        <b/>
        <sz val="10"/>
        <color indexed="9"/>
        <rFont val="Calibri"/>
        <family val="2"/>
        <scheme val="minor"/>
      </rPr>
      <t>/ t clinker)</t>
    </r>
  </si>
  <si>
    <t xml:space="preserve">PROCESO </t>
  </si>
  <si>
    <t>Producción clínker</t>
  </si>
  <si>
    <t>(i) IPCC 2006 GUIDELINES, Cap.1 Vol. 2, Cuadro 1.4. Ídem Cap.2 Vol.2 Cuadros 2.2 y 2.3.</t>
  </si>
  <si>
    <t>PCDD/F
(kg I-TEQ/t clinker)</t>
  </si>
  <si>
    <r>
      <t>FACTORES DE EMSIÓN PARA CO</t>
    </r>
    <r>
      <rPr>
        <b/>
        <vertAlign val="subscript"/>
        <sz val="9"/>
        <color theme="0"/>
        <rFont val="Calibri"/>
        <family val="2"/>
        <scheme val="minor"/>
      </rPr>
      <t>2</t>
    </r>
  </si>
  <si>
    <r>
      <t>EMISIONES CERTIFICADAS DE CO</t>
    </r>
    <r>
      <rPr>
        <b/>
        <vertAlign val="subscript"/>
        <sz val="10"/>
        <color theme="0"/>
        <rFont val="Arial"/>
        <family val="2"/>
      </rPr>
      <t>2</t>
    </r>
    <r>
      <rPr>
        <b/>
        <sz val="10"/>
        <color theme="0"/>
        <rFont val="Arial"/>
        <family val="2"/>
      </rPr>
      <t xml:space="preserve"> DERECHOS DE EMISIÓN SEGÚN LEY 1/2005 (toneladas)</t>
    </r>
  </si>
  <si>
    <t>CONTAMINANTE</t>
  </si>
  <si>
    <t>ACIDIFICADORES, PRECURSORES DEL OZONO Y GASES DE EFECTO INVERNADERO</t>
  </si>
  <si>
    <t>PARTÍCULAS</t>
  </si>
  <si>
    <t>METALES PESADOS</t>
  </si>
  <si>
    <t>CONTAMINANTES ORGÁNICOS PERSISTENTES</t>
  </si>
  <si>
    <t>HAP (hidrocarburos aromáticos policíclicos)</t>
  </si>
  <si>
    <t>HCB (hexaclorobenceno)</t>
  </si>
  <si>
    <t>PCB (policlorobifenilos)</t>
  </si>
  <si>
    <t>PCI:</t>
  </si>
  <si>
    <t xml:space="preserve">Neumáticos usados </t>
  </si>
  <si>
    <r>
      <t>EMISIONES  CO</t>
    </r>
    <r>
      <rPr>
        <vertAlign val="subscript"/>
        <sz val="12"/>
        <color theme="0"/>
        <rFont val="Calibri"/>
        <family val="2"/>
        <scheme val="minor"/>
      </rPr>
      <t>2</t>
    </r>
    <r>
      <rPr>
        <sz val="12"/>
        <color theme="0"/>
        <rFont val="Calibri"/>
        <family val="2"/>
        <scheme val="minor"/>
      </rPr>
      <t xml:space="preserve"> POR COMBUSTIBLES. CALCULADAS MEDIANTE FACTORES DE EMISIÓN (kg)</t>
    </r>
  </si>
  <si>
    <r>
      <t>EMISIONES CONTAMINANTES (EXCEPTO CO</t>
    </r>
    <r>
      <rPr>
        <vertAlign val="subscript"/>
        <sz val="12"/>
        <color theme="0"/>
        <rFont val="Calibri"/>
        <family val="2"/>
        <scheme val="minor"/>
      </rPr>
      <t>2</t>
    </r>
    <r>
      <rPr>
        <sz val="12"/>
        <color theme="0"/>
        <rFont val="Calibri"/>
        <family val="2"/>
        <scheme val="minor"/>
      </rPr>
      <t>). CALCULADAS MEDIANTE FACTORES DE EMISIÓN</t>
    </r>
  </si>
  <si>
    <t>COMBUSTIBLES UTILIZADOS EN EL PROCESO (Incluidos en Tabla 1-PCI)</t>
  </si>
  <si>
    <t>OTROS COMBUSTIBLES UTILIZADOS EN EL PROCESO (No incluidos en Tabla 1-PCI). DEFINIR.</t>
  </si>
  <si>
    <t>COMBUSTIBLES (No incluidos en Tabla 1-PCI)</t>
  </si>
  <si>
    <t>FE</t>
  </si>
  <si>
    <t>FE:</t>
  </si>
  <si>
    <r>
      <t>EMISIONES  CO</t>
    </r>
    <r>
      <rPr>
        <vertAlign val="subscript"/>
        <sz val="12"/>
        <color theme="0"/>
        <rFont val="Calibri"/>
        <family val="2"/>
        <scheme val="minor"/>
      </rPr>
      <t>2</t>
    </r>
    <r>
      <rPr>
        <sz val="12"/>
        <color theme="0"/>
        <rFont val="Calibri"/>
        <family val="2"/>
        <scheme val="minor"/>
      </rPr>
      <t xml:space="preserve"> POR PROCESO FABRICACIÓN CLINKER. CALCULADAS MEDIANTE FACTORES DE EMISIÓN</t>
    </r>
  </si>
  <si>
    <r>
      <t>EMISIONES  CO</t>
    </r>
    <r>
      <rPr>
        <vertAlign val="subscript"/>
        <sz val="12"/>
        <color theme="0"/>
        <rFont val="Calibri"/>
        <family val="2"/>
        <scheme val="minor"/>
      </rPr>
      <t>2</t>
    </r>
    <r>
      <rPr>
        <sz val="12"/>
        <color theme="0"/>
        <rFont val="Calibri"/>
        <family val="2"/>
        <scheme val="minor"/>
      </rPr>
      <t xml:space="preserve"> TOTAL. CALCULADAS MEDIANTE FACTORES DE EMISIÓN</t>
    </r>
  </si>
  <si>
    <t>HORNOS DE CLINKER</t>
  </si>
  <si>
    <t>Fecha</t>
  </si>
  <si>
    <t>Caudal seco (Nm3/h)</t>
  </si>
  <si>
    <t>PST</t>
  </si>
  <si>
    <t>SOx</t>
  </si>
  <si>
    <t>CO</t>
  </si>
  <si>
    <t>HCl</t>
  </si>
  <si>
    <t>HF</t>
  </si>
  <si>
    <t>As</t>
  </si>
  <si>
    <t>Cd</t>
  </si>
  <si>
    <t>Cr</t>
  </si>
  <si>
    <t>Cu</t>
  </si>
  <si>
    <t>Hg</t>
  </si>
  <si>
    <t>Ni</t>
  </si>
  <si>
    <t>Pb</t>
  </si>
  <si>
    <t>Zn</t>
  </si>
  <si>
    <t>COT</t>
  </si>
  <si>
    <t>H1</t>
  </si>
  <si>
    <t>H2</t>
  </si>
  <si>
    <t>E1</t>
  </si>
  <si>
    <t>E2</t>
  </si>
  <si>
    <t>M1</t>
  </si>
  <si>
    <t>M2</t>
  </si>
  <si>
    <t>M3</t>
  </si>
  <si>
    <t>M4</t>
  </si>
  <si>
    <t>M5</t>
  </si>
  <si>
    <t>M6</t>
  </si>
  <si>
    <t>M7</t>
  </si>
  <si>
    <t>M8</t>
  </si>
  <si>
    <t>M9</t>
  </si>
  <si>
    <t>ENFRIADORES DE CLINKER</t>
  </si>
  <si>
    <t>(mg/Nm3)</t>
  </si>
  <si>
    <t>OBSERVACIONES A LA DECLARACIÓN DE DATOS DE LOS CONTROLES PERIÓDICOS DE EMISIONES</t>
  </si>
  <si>
    <t>TIPO EMISIÓN</t>
  </si>
  <si>
    <t>CÓDIGO CONTAMINANTE</t>
  </si>
  <si>
    <t>NOMBRE CONTAMINANTE</t>
  </si>
  <si>
    <t>Aire</t>
  </si>
  <si>
    <t>1,1,1-tricloroetano (TCE)</t>
  </si>
  <si>
    <t>1,1,2,2-tetracloroetano</t>
  </si>
  <si>
    <t>1,2,3,4,5,6-hexaclorociclohexano (HCH)</t>
  </si>
  <si>
    <t>1,2-dicloroetano (DCE)</t>
  </si>
  <si>
    <t>Aldrín</t>
  </si>
  <si>
    <t>Amianto</t>
  </si>
  <si>
    <t>Antimonio y sus compuestos, expresados en antimonio (Sb)</t>
  </si>
  <si>
    <t>Antraceno</t>
  </si>
  <si>
    <t xml:space="preserve">Benceno </t>
  </si>
  <si>
    <t>Carbono orgánico total (COT) (aire)</t>
  </si>
  <si>
    <t>Cianuro de hidrógeno (HCN)</t>
  </si>
  <si>
    <t>Clordano</t>
  </si>
  <si>
    <t>Clordecona</t>
  </si>
  <si>
    <t>Cloro y compuestos inorgánicos (como HCl)</t>
  </si>
  <si>
    <t xml:space="preserve">Clorofluorocarburos (CFC) </t>
  </si>
  <si>
    <t>Cloruro de vinilo</t>
  </si>
  <si>
    <t>Cobalto y sus compuestos, expresados en cobalto (Co)</t>
  </si>
  <si>
    <t>DDT total</t>
  </si>
  <si>
    <t>Diclorometano (DCM)</t>
  </si>
  <si>
    <t>Dieldrín</t>
  </si>
  <si>
    <t>Dióxido de carbono (CO2)</t>
  </si>
  <si>
    <t>Endrín</t>
  </si>
  <si>
    <t>Flúor y compuestos inorgánicos (como HF)</t>
  </si>
  <si>
    <t>Fluoranteno</t>
  </si>
  <si>
    <t>Ftalato de bis (2-etilhexilo) (DEHP)</t>
  </si>
  <si>
    <t>Halones</t>
  </si>
  <si>
    <t>Heptacloro</t>
  </si>
  <si>
    <t>Hexabromobifenilo</t>
  </si>
  <si>
    <t>Hexaclorobenceno (HCB)</t>
  </si>
  <si>
    <t>Hexafluoruro de azufre (SF6)</t>
  </si>
  <si>
    <t xml:space="preserve">Hidrocarburos aromáticos policíclicos totales PRTR (HAP totales PRTR) </t>
  </si>
  <si>
    <t>Hidroclorofluorocarburos (HCFC)</t>
  </si>
  <si>
    <t>Hidrofluorocarburos (HFC)</t>
  </si>
  <si>
    <t>Lindano</t>
  </si>
  <si>
    <t>Manganeso y sus compuestos, expresados en manganeso (Mn)</t>
  </si>
  <si>
    <t>Mirex</t>
  </si>
  <si>
    <t>Naftaleno</t>
  </si>
  <si>
    <t>Óxido de etileno</t>
  </si>
  <si>
    <t>Partículas (PM10)</t>
  </si>
  <si>
    <t>PCDD + PCDF (dioxinas + furanos) (como Teq)</t>
  </si>
  <si>
    <t>Pentaclorobenceno</t>
  </si>
  <si>
    <t>Pentaclorofenol (PCP)</t>
  </si>
  <si>
    <t>Perfluorocarburos (PFC)</t>
  </si>
  <si>
    <t>Policlorobifenilos (PCB)</t>
  </si>
  <si>
    <t>Talio y sus compuestos, expresados en talio (Tl)</t>
  </si>
  <si>
    <t xml:space="preserve">Tetracloroetileno (PER) </t>
  </si>
  <si>
    <t>Tetraclorometano (TCM)</t>
  </si>
  <si>
    <t>Toxafeno</t>
  </si>
  <si>
    <t>Triclorobencenos totales (TCB)</t>
  </si>
  <si>
    <t xml:space="preserve">Tricloroetileno </t>
  </si>
  <si>
    <t>Triclorometano</t>
  </si>
  <si>
    <t>Vanadio y sus compuestos, expresados en vanadio (V)</t>
  </si>
  <si>
    <t>CONTAMINANTES</t>
  </si>
  <si>
    <t>TIPO DE MEDICION</t>
  </si>
  <si>
    <t>Control reglamentario realizado por OCA.</t>
  </si>
  <si>
    <t>Autocontrol realizado por OCA.</t>
  </si>
  <si>
    <t>Autocontrol realizado por el titular.</t>
  </si>
  <si>
    <t xml:space="preserve">Medición en continuo </t>
  </si>
  <si>
    <t>Nº OCA</t>
  </si>
  <si>
    <t>NOMBRE OCA</t>
  </si>
  <si>
    <t>APPLUS NORCONTROL, S.L.U.</t>
  </si>
  <si>
    <t>ARGANO ASESORES, S.L.</t>
  </si>
  <si>
    <t>ASISTENCIA TECNICA INDUSTRIAL, S.A.E. (ATISAE)</t>
  </si>
  <si>
    <t>AUDITORES DE ENERGÍA Y MEDIO AMBIENTE, S.A.</t>
  </si>
  <si>
    <t>CUALICONTROL-ACI, S.A.</t>
  </si>
  <si>
    <t>DEKRA AMBIO, S.A.</t>
  </si>
  <si>
    <t>DNOTA MEDIO AMBIENTE, S.L.</t>
  </si>
  <si>
    <t>EMISUR INSPECCIONES, S.L.</t>
  </si>
  <si>
    <t>ENTIDAD COLABORADORA DE LA ADMINISTRACION, S.L. (ECA)</t>
  </si>
  <si>
    <t>ENVIRA INGENIEROS ASESORES, S.L.</t>
  </si>
  <si>
    <t>EPTISA</t>
  </si>
  <si>
    <t>EUROCONTROL, S.A.</t>
  </si>
  <si>
    <t>GEOTECNIA Y CIMIENTOS, S.A. (GEOCISA)</t>
  </si>
  <si>
    <t>INGENIERÍA DE INSPECCIÓN Y CONTROL INDUSTRIAL, S.A. (INERCO)</t>
  </si>
  <si>
    <t>LABAQUA S.A.</t>
  </si>
  <si>
    <t>LCC CALIDAD Y CONTROL AMBIENTAL, S.A.</t>
  </si>
  <si>
    <t>MARSAN INGENIEROS, S.L.</t>
  </si>
  <si>
    <t>NOVOTEC CONSULTORES, S.A.</t>
  </si>
  <si>
    <t>OCA INSPECCIÓN CONTROL Y PREVENCIÓN, S.A.U.</t>
  </si>
  <si>
    <t>SGS TECNOS, S.A.</t>
  </si>
  <si>
    <t>TÜV Rheinland Ibérica Inspection, Certification &amp; Testing, S.A.</t>
  </si>
  <si>
    <t>Organismo Control</t>
  </si>
  <si>
    <t>PCDD/F</t>
  </si>
  <si>
    <t>HCN</t>
  </si>
  <si>
    <t>Sb</t>
  </si>
  <si>
    <t>Co</t>
  </si>
  <si>
    <t>V</t>
  </si>
  <si>
    <t>Mn</t>
  </si>
  <si>
    <t>NOx</t>
  </si>
  <si>
    <t>COVNM</t>
  </si>
  <si>
    <t>Sox</t>
  </si>
  <si>
    <t>Tl</t>
  </si>
  <si>
    <t>Benceno</t>
  </si>
  <si>
    <t>DEHP</t>
  </si>
  <si>
    <t>HAP</t>
  </si>
  <si>
    <t>PCB</t>
  </si>
  <si>
    <r>
      <t>CH</t>
    </r>
    <r>
      <rPr>
        <b/>
        <vertAlign val="subscript"/>
        <sz val="10"/>
        <color indexed="9"/>
        <rFont val="Arial"/>
        <family val="2"/>
      </rPr>
      <t>4</t>
    </r>
  </si>
  <si>
    <r>
      <t>N</t>
    </r>
    <r>
      <rPr>
        <b/>
        <vertAlign val="subscript"/>
        <sz val="10"/>
        <color indexed="9"/>
        <rFont val="Arial"/>
        <family val="2"/>
      </rPr>
      <t>2</t>
    </r>
    <r>
      <rPr>
        <b/>
        <sz val="10"/>
        <color indexed="9"/>
        <rFont val="Arial"/>
        <family val="2"/>
      </rPr>
      <t>O</t>
    </r>
  </si>
  <si>
    <r>
      <t>NH</t>
    </r>
    <r>
      <rPr>
        <b/>
        <vertAlign val="subscript"/>
        <sz val="10"/>
        <color indexed="9"/>
        <rFont val="Arial"/>
        <family val="2"/>
      </rPr>
      <t>3</t>
    </r>
  </si>
  <si>
    <t>HCB</t>
  </si>
  <si>
    <t>PST
(kg/t clinker)</t>
  </si>
  <si>
    <r>
      <t>PM</t>
    </r>
    <r>
      <rPr>
        <b/>
        <vertAlign val="subscript"/>
        <sz val="10"/>
        <color indexed="9"/>
        <rFont val="Arial"/>
        <family val="2"/>
      </rPr>
      <t>10</t>
    </r>
  </si>
  <si>
    <r>
      <t>PM</t>
    </r>
    <r>
      <rPr>
        <b/>
        <vertAlign val="subscript"/>
        <sz val="10"/>
        <color indexed="9"/>
        <rFont val="Arial"/>
        <family val="2"/>
      </rPr>
      <t>2,5</t>
    </r>
  </si>
  <si>
    <t>Otros contaminantes medidos (elegir de la lista desplegable)</t>
  </si>
  <si>
    <t>Contaminantes (indicar concentraciones para aquellos contaminantes medidos según Autorización)</t>
  </si>
  <si>
    <t>Horno 1 - Descripción:</t>
  </si>
  <si>
    <t>Horno 2 - Descripción:</t>
  </si>
  <si>
    <t>Enfriador 1 - Descripción:</t>
  </si>
  <si>
    <t xml:space="preserve">Tipo medición                </t>
  </si>
  <si>
    <t>(elegir del desplegable)</t>
  </si>
  <si>
    <r>
      <t>Concentracion  medida (en mg/Nm</t>
    </r>
    <r>
      <rPr>
        <b/>
        <vertAlign val="superscript"/>
        <sz val="10"/>
        <color indexed="9"/>
        <rFont val="Arial"/>
        <family val="2"/>
      </rPr>
      <t>3</t>
    </r>
    <r>
      <rPr>
        <b/>
        <sz val="10"/>
        <color indexed="9"/>
        <rFont val="Arial"/>
        <family val="2"/>
      </rPr>
      <t>)</t>
    </r>
  </si>
  <si>
    <t>Enfriador 2 - Descripción:</t>
  </si>
  <si>
    <t>Molino 1 - Descripción:</t>
  </si>
  <si>
    <t>Molino 2 - Descripción:</t>
  </si>
  <si>
    <t>Molino 3 - Descripción:</t>
  </si>
  <si>
    <t>Molino 4 - Descripción:</t>
  </si>
  <si>
    <t>Molino 5 - Descripción:</t>
  </si>
  <si>
    <t>Molino 6 - Descripción:</t>
  </si>
  <si>
    <t>Molino 7 - Descripción:</t>
  </si>
  <si>
    <t>Molino 8 - Descripción:</t>
  </si>
  <si>
    <t>Molino 9 - Descripción:</t>
  </si>
  <si>
    <t>MOLINOS Y TRITURADORAS (I)</t>
  </si>
  <si>
    <t>MOLINOS Y TRITURADORAS (III)</t>
  </si>
  <si>
    <t>MOLINOS Y TRITURADORAS (II)</t>
  </si>
  <si>
    <t>FE-Factores de emisión, en kg/t clinker, deducidos a partir de las mediciones periódicas.</t>
  </si>
  <si>
    <t>Procesos</t>
  </si>
  <si>
    <r>
      <t xml:space="preserve">Caudal </t>
    </r>
    <r>
      <rPr>
        <b/>
        <sz val="8"/>
        <color indexed="9"/>
        <rFont val="Arial"/>
        <family val="2"/>
      </rPr>
      <t>(Nm3/h seco)</t>
    </r>
  </si>
  <si>
    <t>Molino 1</t>
  </si>
  <si>
    <t>Molino 2</t>
  </si>
  <si>
    <t>Molino 3</t>
  </si>
  <si>
    <t>Molino 4</t>
  </si>
  <si>
    <t>Molino 5</t>
  </si>
  <si>
    <t>Molino 6</t>
  </si>
  <si>
    <t>Molino 7</t>
  </si>
  <si>
    <t>Molino 8</t>
  </si>
  <si>
    <t>Molino 9</t>
  </si>
  <si>
    <t>OBSERVACIONES A LA DECLARACIÓN DE DATOS DE LOS CONTROLES EN CONTINUO</t>
  </si>
  <si>
    <t>MEDICIONES EN CONTINUO DE LOS FOCOS DE EMISIÓN A LA ATMÓSFERA</t>
  </si>
  <si>
    <t>MEDICIONES PERIÓDICAS DE LOS  FOCOS DE EMISIÓN A LA ATMÓSFERA</t>
  </si>
  <si>
    <t>PM10 (kg)</t>
  </si>
  <si>
    <t>PM2.5 (kg)</t>
  </si>
  <si>
    <r>
      <t>NOx/ NO</t>
    </r>
    <r>
      <rPr>
        <b/>
        <vertAlign val="subscript"/>
        <sz val="9"/>
        <color theme="0"/>
        <rFont val="Calibri"/>
        <family val="2"/>
      </rPr>
      <t xml:space="preserve">2 </t>
    </r>
    <r>
      <rPr>
        <b/>
        <sz val="9"/>
        <color theme="0"/>
        <rFont val="Calibri"/>
        <family val="2"/>
      </rPr>
      <t>(kg)</t>
    </r>
  </si>
  <si>
    <t>CO (kg)</t>
  </si>
  <si>
    <t>NMVOC (kg)</t>
  </si>
  <si>
    <r>
      <t>SOx/ SO</t>
    </r>
    <r>
      <rPr>
        <b/>
        <vertAlign val="subscript"/>
        <sz val="9"/>
        <color theme="0"/>
        <rFont val="Calibri"/>
        <family val="2"/>
      </rPr>
      <t xml:space="preserve">2 </t>
    </r>
    <r>
      <rPr>
        <b/>
        <sz val="9"/>
        <color theme="0"/>
        <rFont val="Calibri"/>
        <family val="2"/>
      </rPr>
      <t>(kg)</t>
    </r>
  </si>
  <si>
    <t>As (kg)</t>
  </si>
  <si>
    <t>Cd (kg)</t>
  </si>
  <si>
    <t>Cr (kg)</t>
  </si>
  <si>
    <t>Cu (kg)</t>
  </si>
  <si>
    <t>Hg (kg)</t>
  </si>
  <si>
    <t>Ni (kg)</t>
  </si>
  <si>
    <t>Pb (kg)</t>
  </si>
  <si>
    <t>Zn (kg)</t>
  </si>
  <si>
    <t>Tl (kg)</t>
  </si>
  <si>
    <t>Sb (kg)</t>
  </si>
  <si>
    <t>Co (kg)</t>
  </si>
  <si>
    <t>V (kg)</t>
  </si>
  <si>
    <t>Mn (kg)</t>
  </si>
  <si>
    <t>COT (kg)</t>
  </si>
  <si>
    <t>HCl (kg)</t>
  </si>
  <si>
    <t>HF (kg)</t>
  </si>
  <si>
    <t>HCN (kg)</t>
  </si>
  <si>
    <t>Benceno (kg)</t>
  </si>
  <si>
    <t>Antraceno (kg)</t>
  </si>
  <si>
    <t>Naftaleno (kg)</t>
  </si>
  <si>
    <t>DEHP (kg)</t>
  </si>
  <si>
    <t>HAP (kg)</t>
  </si>
  <si>
    <r>
      <t>PCB (k</t>
    </r>
    <r>
      <rPr>
        <b/>
        <sz val="9"/>
        <color theme="0"/>
        <rFont val="Calibri"/>
        <family val="2"/>
      </rPr>
      <t>g)</t>
    </r>
  </si>
  <si>
    <t>PCDD/F (kg I-TEQ)</t>
  </si>
  <si>
    <r>
      <t>CH</t>
    </r>
    <r>
      <rPr>
        <b/>
        <vertAlign val="subscript"/>
        <sz val="9"/>
        <color theme="0"/>
        <rFont val="Calibri"/>
        <family val="2"/>
      </rPr>
      <t xml:space="preserve">4 </t>
    </r>
    <r>
      <rPr>
        <b/>
        <sz val="9"/>
        <color theme="0"/>
        <rFont val="Calibri"/>
        <family val="2"/>
      </rPr>
      <t>(kg)</t>
    </r>
  </si>
  <si>
    <r>
      <t>N</t>
    </r>
    <r>
      <rPr>
        <b/>
        <vertAlign val="subscript"/>
        <sz val="9"/>
        <color theme="0"/>
        <rFont val="Calibri"/>
        <family val="2"/>
      </rPr>
      <t>2</t>
    </r>
    <r>
      <rPr>
        <b/>
        <sz val="9"/>
        <color theme="0"/>
        <rFont val="Calibri"/>
        <family val="2"/>
      </rPr>
      <t>O (kg)</t>
    </r>
  </si>
  <si>
    <r>
      <t>NH</t>
    </r>
    <r>
      <rPr>
        <b/>
        <vertAlign val="subscript"/>
        <sz val="9"/>
        <color theme="0"/>
        <rFont val="Calibri"/>
        <family val="2"/>
      </rPr>
      <t xml:space="preserve">3 </t>
    </r>
    <r>
      <rPr>
        <b/>
        <sz val="9"/>
        <color theme="0"/>
        <rFont val="Calibri"/>
        <family val="2"/>
      </rPr>
      <t>(kg)</t>
    </r>
  </si>
  <si>
    <t>HCB (kg)</t>
  </si>
  <si>
    <t>PST (kg)</t>
  </si>
  <si>
    <r>
      <t>NOx/NO</t>
    </r>
    <r>
      <rPr>
        <b/>
        <vertAlign val="subscript"/>
        <sz val="9"/>
        <color rgb="FF000080"/>
        <rFont val="Calibri"/>
        <family val="2"/>
        <scheme val="minor"/>
      </rPr>
      <t>2</t>
    </r>
  </si>
  <si>
    <r>
      <t>SOx/SO</t>
    </r>
    <r>
      <rPr>
        <b/>
        <vertAlign val="subscript"/>
        <sz val="9"/>
        <color rgb="FF000080"/>
        <rFont val="Calibri"/>
        <family val="2"/>
        <scheme val="minor"/>
      </rPr>
      <t>2</t>
    </r>
  </si>
  <si>
    <r>
      <t>N</t>
    </r>
    <r>
      <rPr>
        <b/>
        <vertAlign val="subscript"/>
        <sz val="9"/>
        <color rgb="FF000080"/>
        <rFont val="Calibri"/>
        <family val="2"/>
        <scheme val="minor"/>
      </rPr>
      <t>2</t>
    </r>
    <r>
      <rPr>
        <b/>
        <sz val="9"/>
        <color rgb="FF000080"/>
        <rFont val="Calibri"/>
        <family val="2"/>
        <scheme val="minor"/>
      </rPr>
      <t>O</t>
    </r>
  </si>
  <si>
    <r>
      <t>NH</t>
    </r>
    <r>
      <rPr>
        <b/>
        <vertAlign val="subscript"/>
        <sz val="9"/>
        <color rgb="FF000080"/>
        <rFont val="Calibri"/>
        <family val="2"/>
        <scheme val="minor"/>
      </rPr>
      <t>3</t>
    </r>
  </si>
  <si>
    <r>
      <t>CH</t>
    </r>
    <r>
      <rPr>
        <b/>
        <vertAlign val="subscript"/>
        <sz val="9"/>
        <color rgb="FF000080"/>
        <rFont val="Calibri"/>
        <family val="2"/>
        <scheme val="minor"/>
      </rPr>
      <t>4</t>
    </r>
  </si>
  <si>
    <r>
      <t>CO</t>
    </r>
    <r>
      <rPr>
        <b/>
        <vertAlign val="subscript"/>
        <sz val="9"/>
        <color rgb="FF000080"/>
        <rFont val="Calibri"/>
        <family val="2"/>
        <scheme val="minor"/>
      </rPr>
      <t>2</t>
    </r>
  </si>
  <si>
    <t>PM10</t>
  </si>
  <si>
    <t>PM2,5</t>
  </si>
  <si>
    <t>Contaminantes (Indicar Medias Anuales para los contaminantes con medida en continuo según la Autorización) (mg/Nm3)*</t>
  </si>
  <si>
    <t>Contaminantes</t>
  </si>
  <si>
    <r>
      <t>Concentracion  medida (en mg/Nm</t>
    </r>
    <r>
      <rPr>
        <b/>
        <vertAlign val="superscript"/>
        <sz val="10"/>
        <color indexed="9"/>
        <rFont val="Arial"/>
        <family val="2"/>
      </rPr>
      <t xml:space="preserve">3 </t>
    </r>
    <r>
      <rPr>
        <b/>
        <sz val="10"/>
        <color indexed="9"/>
        <rFont val="Arial"/>
        <family val="2"/>
      </rPr>
      <t>) (Indicar concentraciones para aquellos contaminantes medidos según la Autorización de la instalación)</t>
    </r>
  </si>
  <si>
    <t>* Se dispondrán en esta tabla las medias anuales disponibles para cada contaminante procedentes del control en continuo del foco siempre y cuando el porcentaje de datos validados sea superior al 70%.</t>
  </si>
  <si>
    <r>
      <t>Advertencia:</t>
    </r>
    <r>
      <rPr>
        <sz val="12"/>
        <color theme="0"/>
        <rFont val="Arial"/>
        <family val="2"/>
      </rPr>
      <t xml:space="preserve"> Las concentraciones medidas de los contaminantes deben expresarse en condiciones normales de presión y temperatura, gas seco y a oxígeno real.</t>
    </r>
  </si>
  <si>
    <r>
      <rPr>
        <b/>
        <sz val="12"/>
        <color theme="0"/>
        <rFont val="Arial"/>
        <family val="2"/>
      </rPr>
      <t xml:space="preserve">Advertencia: </t>
    </r>
    <r>
      <rPr>
        <sz val="12"/>
        <color theme="0"/>
        <rFont val="Arial"/>
        <family val="2"/>
      </rPr>
      <t>Las concentraciones medidas de los contaminantes deben expresarse en condiciones normales de presión y temperatura, gas seco y a oxígeno real.</t>
    </r>
  </si>
  <si>
    <r>
      <rPr>
        <b/>
        <u/>
        <sz val="10"/>
        <color theme="0"/>
        <rFont val="Arial"/>
        <family val="2"/>
      </rPr>
      <t>Nota</t>
    </r>
    <r>
      <rPr>
        <b/>
        <sz val="10"/>
        <color theme="0"/>
        <rFont val="Arial"/>
        <family val="2"/>
      </rPr>
      <t>:  t = tonelada</t>
    </r>
  </si>
  <si>
    <t>OTROS CONTAMINANTES</t>
  </si>
  <si>
    <t>BENCENO</t>
  </si>
  <si>
    <t>ANTRACENO</t>
  </si>
  <si>
    <t>NAFTALENO</t>
  </si>
  <si>
    <t>DEHP (di-etil-hexil-ftalato)</t>
  </si>
  <si>
    <t>PCDD/F (dioxinas + furanos)</t>
  </si>
  <si>
    <t>NOTA:</t>
  </si>
  <si>
    <t>• Las instalaciones incluidas en el ámbito de aplicación de la Ley 1/2005, de 9 de marzo, por la que se regula el régimen del comercio de derechos de emisión de gases de efecto invernadero, debe declarar las emisiones de CO2 certificadas correspondiente al ejercicio a que se refiere el formulario. Cumplimentar la celda J8.</t>
  </si>
  <si>
    <t>A efecto de trasladar los resultados obtenidos en esta Hoja a la declaración PRTR debe tenerse en cuenta:</t>
  </si>
  <si>
    <t>FE-Factores de emisión, en kg/t clinker, deducidos a partir de las mediciones en continuo.</t>
  </si>
  <si>
    <t>EMISIONES CONTAMINANTES. SELECCIÓN MEDICIONES PERIÓDICAS O MEDICIONES EN CONTINUO FOCO A FOCO</t>
  </si>
  <si>
    <t>M periódicas</t>
  </si>
  <si>
    <t>M en continuo</t>
  </si>
  <si>
    <t>Método de obtención</t>
  </si>
  <si>
    <t>Origen del método</t>
  </si>
  <si>
    <t>Método de cálculo</t>
  </si>
  <si>
    <t>Fuentes</t>
  </si>
  <si>
    <t>Método analítico y Normas</t>
  </si>
  <si>
    <r>
      <t>CO</t>
    </r>
    <r>
      <rPr>
        <b/>
        <vertAlign val="subscript"/>
        <sz val="9"/>
        <color rgb="FF000080"/>
        <rFont val="Calibri"/>
        <family val="2"/>
        <scheme val="minor"/>
      </rPr>
      <t xml:space="preserve">2 </t>
    </r>
    <r>
      <rPr>
        <b/>
        <sz val="9"/>
        <color rgb="FF000080"/>
        <rFont val="Calibri"/>
        <family val="2"/>
        <scheme val="minor"/>
      </rPr>
      <t>sin biomasa</t>
    </r>
  </si>
  <si>
    <t>•</t>
  </si>
  <si>
    <t xml:space="preserve"> Deben declararse todos los contaminantes para los que esta hoja, en la columna “DECLARADO”,  indica alguna cantidad emitida. No se declararán aquellos contaminantes para los que la cantidad emitida es menor de 1 kg/año y las primeras 5 cifras decimales son ceros.</t>
  </si>
  <si>
    <t>Si, para el contaminante en cuestión, en la columna “Método de obtención”, aparece “CALCULADO”, deben tenerse en cuenta las indicaciones que aparecen en las columnas “Origen del método”, “Método de cálculo” y “Fuentes”. Sobre la columna “Fuentes”, se hacen las siguientes precisiones:</t>
  </si>
  <si>
    <t>◦</t>
  </si>
  <si>
    <t>Cuando aparezca “Guía OFICEMEN”, hay que tener en cuenta que tal opción no existe en PRTR y que además es una expresión simplificada. Por ello, en PRTR, al especificar “Fuentes”, debe marcarse la opción “Otra fuente”, y en el cuadro que aparece escribir ” Guía de Métodos de medición y Factores de Emisión del Sector cementero en España”.</t>
  </si>
  <si>
    <t>Cuando aparezca “EMEP/CORINAIR”, hay que tener en cuenta que es una expresión simplificada, en PRTR debe marcarse la opción “EMEP/EEA air pollutant emission inventory guidebook”.</t>
  </si>
  <si>
    <t>Si, para el contaminante en cuestión, en la columna “Método de obtención”, aparece “MEDIDO”, deben tenerse en cuenta las indicaciones que aparecen en las columnas “Origen del método” y "Método analítico y Normas". Respecto a “Método analítico y Normas” se remite, dependiendo de que en las emisiones predominen las emisiones determinadas en base a mediciones periódicas o las emisiones basadas en mediciones en continuo,  a lo que indique el informe de mediciones periódicas o a las características de los equipos utilizados en las mediciones en continuo, respectivamente.</t>
  </si>
  <si>
    <t>B: EMEP/EEA air pollutant emission inventory Guidebook 2019.  2.A.1 Cement production. Tabla 3.1</t>
  </si>
  <si>
    <t>A: OFICEMEN-Agrupación de fabicantes de cemento de España. Guía de Métodos de Medición y Factores de emisión del Sector Cementero en España (2021). Anexo II</t>
  </si>
  <si>
    <r>
      <t>(ii) Informe Inventarios GEI 1990-2020. Marzo 2022. Anexo 7 Factores de emisión de CO</t>
    </r>
    <r>
      <rPr>
        <vertAlign val="subscript"/>
        <sz val="8"/>
        <color indexed="18"/>
        <rFont val="Calibri"/>
        <family val="2"/>
      </rPr>
      <t xml:space="preserve">2 </t>
    </r>
    <r>
      <rPr>
        <sz val="8"/>
        <color indexed="18"/>
        <rFont val="Calibri"/>
        <family val="2"/>
      </rPr>
      <t xml:space="preserve"> y PCI de los combustibles.Tabla A.7.1</t>
    </r>
  </si>
  <si>
    <t>(iii) Informe Inventarios GEI 1990-2020. Marzo 2022. Apartado 4.2. Producción de cemento. Tabla 4.2.3</t>
  </si>
  <si>
    <t>BUREAU VERITAS INSPECCIÓN Y TESTING, S.L.</t>
  </si>
  <si>
    <t>DEKRA INDUSTRIAL, S.A.</t>
  </si>
  <si>
    <t>EUROFINS ENVIRA INGENIEROS ASESORES, S.L.</t>
  </si>
  <si>
    <t>INERCO INSPECCIÓN Y CONTROL, S.A.</t>
  </si>
  <si>
    <t>INGENIERÍA DE GESTIÓN INDUSTRIAL (INGEIN) S.L.</t>
  </si>
  <si>
    <t>JECMA CONSULTORÍA Y MEDIO AMBIENTE, S.L.</t>
  </si>
  <si>
    <t xml:space="preserve">LABS  TECHNOLOGICAL SERVICES AGQ, S.L. </t>
  </si>
  <si>
    <t>STAZIONE SPERIMENTALE DEL VETRO S.P.C.A.</t>
  </si>
  <si>
    <t>TÜV SÜD ATISAE, S.A.U.</t>
  </si>
  <si>
    <t>Cuando aparezca “Reglamento (UE) nº 2018/2066”, debe tenerse en cuenta que tal opción no existe en PRTR. Por ello, en PRTR, al especificar “Fuentes”, debe marcarse la opción “Otra fuente”, y en el cuadro que aparece escribir “Reglamente (UE) nº 2018/2066”.</t>
  </si>
  <si>
    <t>Cuando aparezca “IPCC e Inventario Nacional”, hay que tener en cuenta que es una expresión simplificada, en PRTR debe marcarse las opciones: “IPCC: Libro de Trabajo para el Inventario de Gases de Efecto Invernadero. (Directrices del IPCC para los Inventarios Nacionales de Gases de Efecto Invernadero)” e "Inventario Nacional de Emisiones de Contaminantes a la Atmósfera".</t>
  </si>
  <si>
    <t>FE-Factores de emisión, en kg/t clinker, deducidos a partir de las emisiones totales (con mediciones periódicas y/o mediciones en continuo)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</si>
</sst>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0.0000"/>
    <numFmt numFmtId="165" formatCode="#,##0.00000"/>
    <numFmt numFmtId="166" formatCode="#,##0.000000"/>
    <numFmt numFmtId="167" formatCode="#,##0.000"/>
    <numFmt numFmtId="168" formatCode="0.0000"/>
    <numFmt numFmtId="169" formatCode="0.000E+00"/>
    <numFmt numFmtId="170" formatCode="0.00000"/>
    <numFmt numFmtId="171" formatCode="0.00\ \(\i\)"/>
    <numFmt numFmtId="172" formatCode="0.00\ \(\i\i\)"/>
    <numFmt numFmtId="173" formatCode="0.00\ \(\i\i\i\)"/>
    <numFmt numFmtId="174" formatCode="&quot;DECLARADO: &quot;0000"/>
    <numFmt numFmtId="175" formatCode="#,##0.000\ &quot; kg/año&quot;"/>
    <numFmt numFmtId="176" formatCode="#,##0.0000000\ &quot; kg/año&quot;"/>
    <numFmt numFmtId="177" formatCode="0.00\ &quot;kg&quot;"/>
    <numFmt numFmtId="178" formatCode="dd/mm/yy;@"/>
  </numFmts>
  <fonts count="72" x14ac:knownFonts="1">
    <font>
      <sz val="11"/>
      <color theme="1"/>
      <name val="Calibri"/>
      <family val="2"/>
      <scheme val="minor"/>
    </font>
    <font>
      <b/>
      <sz val="10"/>
      <color indexed="9"/>
      <name val="Arial"/>
      <family val="2"/>
    </font>
    <font>
      <sz val="10"/>
      <name val="Arial"/>
      <family val="2"/>
    </font>
    <font>
      <sz val="8"/>
      <name val="Arial"/>
      <family val="2"/>
    </font>
    <font>
      <sz val="10"/>
      <name val="Arial"/>
      <family val="2"/>
    </font>
    <font>
      <b/>
      <sz val="10"/>
      <color indexed="18"/>
      <name val="Arial"/>
      <family val="2"/>
    </font>
    <font>
      <sz val="10"/>
      <color indexed="18"/>
      <name val="Arial Black"/>
      <family val="2"/>
    </font>
    <font>
      <b/>
      <sz val="9"/>
      <color indexed="9"/>
      <name val="Arial"/>
      <family val="2"/>
    </font>
    <font>
      <sz val="9"/>
      <color indexed="9"/>
      <name val="Arial"/>
      <family val="2"/>
    </font>
    <font>
      <b/>
      <sz val="10"/>
      <color indexed="18"/>
      <name val="Arial"/>
      <family val="2"/>
    </font>
    <font>
      <sz val="8"/>
      <name val="Arial"/>
      <family val="2"/>
    </font>
    <font>
      <b/>
      <sz val="10"/>
      <name val="Arial"/>
      <family val="2"/>
    </font>
    <font>
      <sz val="10"/>
      <color indexed="18"/>
      <name val="Arial"/>
      <family val="2"/>
    </font>
    <font>
      <b/>
      <sz val="8"/>
      <name val="Arial"/>
      <family val="2"/>
    </font>
    <font>
      <sz val="10"/>
      <color indexed="18"/>
      <name val="Arial"/>
      <family val="2"/>
    </font>
    <font>
      <sz val="10"/>
      <color indexed="18"/>
      <name val="Calibri"/>
      <family val="2"/>
      <scheme val="minor"/>
    </font>
    <font>
      <b/>
      <sz val="9"/>
      <color theme="0"/>
      <name val="Calibri"/>
      <family val="2"/>
      <scheme val="minor"/>
    </font>
    <font>
      <sz val="9"/>
      <color indexed="18"/>
      <name val="Calibri"/>
      <family val="2"/>
      <scheme val="minor"/>
    </font>
    <font>
      <b/>
      <vertAlign val="subscript"/>
      <sz val="9"/>
      <color theme="0"/>
      <name val="Calibri"/>
      <family val="2"/>
    </font>
    <font>
      <b/>
      <sz val="9"/>
      <color theme="0"/>
      <name val="Calibri"/>
      <family val="2"/>
    </font>
    <font>
      <b/>
      <sz val="10"/>
      <color rgb="FF000080"/>
      <name val="Calibri"/>
      <family val="2"/>
      <scheme val="minor"/>
    </font>
    <font>
      <b/>
      <sz val="9"/>
      <color rgb="FF000080"/>
      <name val="Calibri"/>
      <family val="2"/>
      <scheme val="minor"/>
    </font>
    <font>
      <b/>
      <sz val="10"/>
      <color indexed="9"/>
      <name val="Calibri"/>
      <family val="2"/>
      <scheme val="minor"/>
    </font>
    <font>
      <b/>
      <sz val="10"/>
      <color rgb="FF000099"/>
      <name val="Calibri"/>
      <family val="2"/>
      <scheme val="minor"/>
    </font>
    <font>
      <sz val="10"/>
      <color rgb="FF000099"/>
      <name val="Calibri"/>
      <family val="2"/>
      <scheme val="minor"/>
    </font>
    <font>
      <b/>
      <sz val="8"/>
      <color rgb="FF000080"/>
      <name val="Calibri"/>
      <family val="2"/>
      <scheme val="minor"/>
    </font>
    <font>
      <b/>
      <sz val="8"/>
      <color rgb="FF000099"/>
      <name val="Calibri"/>
      <family val="2"/>
      <scheme val="minor"/>
    </font>
    <font>
      <sz val="8"/>
      <color indexed="18"/>
      <name val="Calibri"/>
      <family val="2"/>
    </font>
    <font>
      <vertAlign val="subscript"/>
      <sz val="8"/>
      <color indexed="18"/>
      <name val="Calibri"/>
      <family val="2"/>
    </font>
    <font>
      <vertAlign val="subscript"/>
      <sz val="9"/>
      <color indexed="9"/>
      <name val="Arial"/>
      <family val="2"/>
    </font>
    <font>
      <b/>
      <vertAlign val="subscript"/>
      <sz val="9"/>
      <color theme="0"/>
      <name val="Calibri"/>
      <family val="2"/>
      <scheme val="minor"/>
    </font>
    <font>
      <b/>
      <vertAlign val="subscript"/>
      <sz val="10"/>
      <color indexed="9"/>
      <name val="Calibri"/>
      <family val="2"/>
      <scheme val="minor"/>
    </font>
    <font>
      <sz val="11"/>
      <name val="Calibri"/>
      <family val="2"/>
      <scheme val="minor"/>
    </font>
    <font>
      <u/>
      <sz val="8"/>
      <name val="Arial"/>
      <family val="2"/>
    </font>
    <font>
      <b/>
      <sz val="10"/>
      <color theme="0"/>
      <name val="Arial"/>
      <family val="2"/>
    </font>
    <font>
      <b/>
      <vertAlign val="subscript"/>
      <sz val="10"/>
      <color theme="0"/>
      <name val="Arial"/>
      <family val="2"/>
    </font>
    <font>
      <b/>
      <sz val="12"/>
      <color rgb="FF000080"/>
      <name val="Calibri"/>
      <family val="2"/>
      <scheme val="minor"/>
    </font>
    <font>
      <vertAlign val="subscript"/>
      <sz val="12"/>
      <color theme="0"/>
      <name val="Calibri"/>
      <family val="2"/>
      <scheme val="minor"/>
    </font>
    <font>
      <sz val="12"/>
      <color theme="0"/>
      <name val="Calibri"/>
      <family val="2"/>
      <scheme val="minor"/>
    </font>
    <font>
      <b/>
      <sz val="12"/>
      <color indexed="9"/>
      <name val="Arial"/>
      <family val="2"/>
    </font>
    <font>
      <b/>
      <sz val="11"/>
      <color indexed="18"/>
      <name val="Arial"/>
      <family val="2"/>
    </font>
    <font>
      <sz val="8"/>
      <color indexed="18"/>
      <name val="Arial Narrow"/>
      <family val="2"/>
    </font>
    <font>
      <b/>
      <sz val="10"/>
      <color indexed="18"/>
      <name val="Arial Narrow"/>
      <family val="2"/>
    </font>
    <font>
      <sz val="8"/>
      <name val="Arial Narrow"/>
      <family val="2"/>
    </font>
    <font>
      <b/>
      <sz val="9"/>
      <color indexed="18"/>
      <name val="Arial Narrow"/>
      <family val="2"/>
    </font>
    <font>
      <sz val="8"/>
      <color indexed="9"/>
      <name val="Arial"/>
      <family val="2"/>
    </font>
    <font>
      <sz val="9"/>
      <color indexed="18"/>
      <name val="Times New Roman"/>
      <family val="1"/>
    </font>
    <font>
      <sz val="10"/>
      <name val="Calibri"/>
      <family val="2"/>
      <scheme val="minor"/>
    </font>
    <font>
      <b/>
      <sz val="10"/>
      <color theme="0"/>
      <name val="Calibri"/>
      <family val="2"/>
      <scheme val="minor"/>
    </font>
    <font>
      <sz val="9"/>
      <name val="Calibri"/>
      <family val="2"/>
      <scheme val="minor"/>
    </font>
    <font>
      <sz val="8"/>
      <name val="Calibri"/>
      <family val="2"/>
      <scheme val="minor"/>
    </font>
    <font>
      <b/>
      <vertAlign val="subscript"/>
      <sz val="10"/>
      <color indexed="9"/>
      <name val="Arial"/>
      <family val="2"/>
    </font>
    <font>
      <sz val="8"/>
      <color indexed="18"/>
      <name val="Calibri"/>
      <family val="2"/>
      <scheme val="minor"/>
    </font>
    <font>
      <b/>
      <sz val="11"/>
      <color theme="0"/>
      <name val="Arial"/>
      <family val="2"/>
    </font>
    <font>
      <b/>
      <sz val="11"/>
      <color indexed="18"/>
      <name val="Calibri"/>
      <family val="2"/>
      <scheme val="minor"/>
    </font>
    <font>
      <b/>
      <sz val="9"/>
      <color indexed="18"/>
      <name val="Arial"/>
      <family val="2"/>
    </font>
    <font>
      <b/>
      <vertAlign val="superscript"/>
      <sz val="10"/>
      <color indexed="9"/>
      <name val="Arial"/>
      <family val="2"/>
    </font>
    <font>
      <u/>
      <sz val="12"/>
      <name val="Arial"/>
      <family val="2"/>
    </font>
    <font>
      <sz val="12"/>
      <name val="Arial"/>
      <family val="2"/>
    </font>
    <font>
      <sz val="9"/>
      <name val="Arial Narrow"/>
      <family val="2"/>
    </font>
    <font>
      <sz val="10"/>
      <color indexed="10"/>
      <name val="Arial"/>
      <family val="2"/>
    </font>
    <font>
      <b/>
      <sz val="8"/>
      <color indexed="9"/>
      <name val="Arial"/>
      <family val="2"/>
    </font>
    <font>
      <sz val="9"/>
      <color indexed="18"/>
      <name val="Arial"/>
      <family val="2"/>
    </font>
    <font>
      <i/>
      <sz val="9"/>
      <color indexed="10"/>
      <name val="Arial Narrow"/>
      <family val="2"/>
    </font>
    <font>
      <i/>
      <sz val="10"/>
      <color indexed="18"/>
      <name val="Arial"/>
      <family val="2"/>
    </font>
    <font>
      <b/>
      <sz val="9"/>
      <color rgb="FF0000CC"/>
      <name val="Calibri"/>
      <family val="2"/>
      <scheme val="minor"/>
    </font>
    <font>
      <b/>
      <vertAlign val="subscript"/>
      <sz val="9"/>
      <color rgb="FF000080"/>
      <name val="Calibri"/>
      <family val="2"/>
      <scheme val="minor"/>
    </font>
    <font>
      <b/>
      <sz val="12"/>
      <color theme="0"/>
      <name val="Arial"/>
      <family val="2"/>
    </font>
    <font>
      <sz val="12"/>
      <color theme="0"/>
      <name val="Arial"/>
      <family val="2"/>
    </font>
    <font>
      <b/>
      <u/>
      <sz val="10"/>
      <color theme="0"/>
      <name val="Arial"/>
      <family val="2"/>
    </font>
    <font>
      <sz val="10"/>
      <name val="Calibri"/>
      <family val="2"/>
    </font>
    <font>
      <sz val="11"/>
      <color theme="1"/>
      <name val="Calibri"/>
      <family val="2"/>
    </font>
  </fonts>
  <fills count="9">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theme="8" tint="0.79998168889431442"/>
        <bgColor indexed="64"/>
      </patternFill>
    </fill>
    <fill>
      <patternFill patternType="solid">
        <fgColor rgb="FF000080"/>
        <bgColor indexed="64"/>
      </patternFill>
    </fill>
    <fill>
      <patternFill patternType="solid">
        <fgColor rgb="FF0070C0"/>
        <bgColor indexed="64"/>
      </patternFill>
    </fill>
    <fill>
      <patternFill patternType="solid">
        <fgColor indexed="22"/>
        <bgColor indexed="64"/>
      </patternFill>
    </fill>
    <fill>
      <patternFill patternType="solid">
        <fgColor rgb="FF000099"/>
        <bgColor indexed="64"/>
      </patternFill>
    </fill>
  </fills>
  <borders count="35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theme="3" tint="0.39994506668294322"/>
      </left>
      <right style="thin">
        <color theme="3" tint="0.39994506668294322"/>
      </right>
      <top style="thick">
        <color theme="3" tint="0.39988402966399123"/>
      </top>
      <bottom style="thick">
        <color theme="3" tint="0.39988402966399123"/>
      </bottom>
      <diagonal/>
    </border>
    <border>
      <left style="thin">
        <color theme="3" tint="0.39994506668294322"/>
      </left>
      <right/>
      <top style="thick">
        <color theme="3" tint="0.39988402966399123"/>
      </top>
      <bottom style="thick">
        <color theme="3" tint="0.39988402966399123"/>
      </bottom>
      <diagonal/>
    </border>
    <border>
      <left style="thin">
        <color theme="3" tint="0.39991454817346722"/>
      </left>
      <right style="thin">
        <color theme="3" tint="0.39991454817346722"/>
      </right>
      <top style="thick">
        <color theme="3" tint="0.39988402966399123"/>
      </top>
      <bottom style="thick">
        <color theme="3" tint="0.39988402966399123"/>
      </bottom>
      <diagonal/>
    </border>
    <border>
      <left/>
      <right/>
      <top style="thick">
        <color theme="3" tint="0.39988402966399123"/>
      </top>
      <bottom style="thick">
        <color theme="3" tint="0.39988402966399123"/>
      </bottom>
      <diagonal/>
    </border>
    <border>
      <left/>
      <right style="thick">
        <color theme="3" tint="0.39988402966399123"/>
      </right>
      <top style="thick">
        <color theme="3" tint="0.39988402966399123"/>
      </top>
      <bottom style="thick">
        <color theme="3" tint="0.39988402966399123"/>
      </bottom>
      <diagonal/>
    </border>
    <border>
      <left/>
      <right/>
      <top style="thick">
        <color theme="3" tint="0.39988402966399123"/>
      </top>
      <bottom/>
      <diagonal/>
    </border>
    <border>
      <left/>
      <right/>
      <top/>
      <bottom style="thick">
        <color theme="3" tint="0.39988402966399123"/>
      </bottom>
      <diagonal/>
    </border>
    <border>
      <left style="thick">
        <color indexed="18"/>
      </left>
      <right/>
      <top style="thick">
        <color indexed="18"/>
      </top>
      <bottom style="medium">
        <color indexed="9"/>
      </bottom>
      <diagonal/>
    </border>
    <border>
      <left/>
      <right style="thick">
        <color indexed="18"/>
      </right>
      <top style="thick">
        <color indexed="18"/>
      </top>
      <bottom style="medium">
        <color indexed="9"/>
      </bottom>
      <diagonal/>
    </border>
    <border>
      <left style="medium">
        <color indexed="64"/>
      </left>
      <right style="thin">
        <color indexed="64"/>
      </right>
      <top/>
      <bottom/>
      <diagonal/>
    </border>
    <border>
      <left style="thin">
        <color indexed="64"/>
      </left>
      <right/>
      <top/>
      <bottom/>
      <diagonal/>
    </border>
    <border>
      <left style="thick">
        <color theme="3" tint="0.39988402966399123"/>
      </left>
      <right/>
      <top/>
      <bottom style="thick">
        <color theme="3" tint="0.39988402966399123"/>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bottom style="thin">
        <color indexed="64"/>
      </bottom>
      <diagonal/>
    </border>
    <border>
      <left/>
      <right/>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18"/>
      </left>
      <right/>
      <top style="medium">
        <color indexed="9"/>
      </top>
      <bottom style="thick">
        <color indexed="18"/>
      </bottom>
      <diagonal/>
    </border>
    <border>
      <left/>
      <right style="thick">
        <color indexed="18"/>
      </right>
      <top style="medium">
        <color indexed="9"/>
      </top>
      <bottom style="thick">
        <color indexed="18"/>
      </bottom>
      <diagonal/>
    </border>
    <border>
      <left style="thick">
        <color theme="3" tint="0.39988402966399123"/>
      </left>
      <right/>
      <top style="thick">
        <color theme="3" tint="0.39988402966399123"/>
      </top>
      <bottom/>
      <diagonal/>
    </border>
    <border>
      <left/>
      <right style="thick">
        <color theme="3" tint="0.39988402966399123"/>
      </right>
      <top style="thick">
        <color theme="3" tint="0.39988402966399123"/>
      </top>
      <bottom/>
      <diagonal/>
    </border>
    <border>
      <left style="thick">
        <color theme="3" tint="0.39988402966399123"/>
      </left>
      <right/>
      <top/>
      <bottom/>
      <diagonal/>
    </border>
    <border>
      <left/>
      <right style="thick">
        <color theme="3" tint="0.39988402966399123"/>
      </right>
      <top/>
      <bottom/>
      <diagonal/>
    </border>
    <border>
      <left/>
      <right style="thick">
        <color theme="3" tint="0.39988402966399123"/>
      </right>
      <top/>
      <bottom style="thick">
        <color theme="3" tint="0.39988402966399123"/>
      </bottom>
      <diagonal/>
    </border>
    <border>
      <left style="thick">
        <color theme="3" tint="0.39994506668294322"/>
      </left>
      <right/>
      <top style="thick">
        <color theme="3" tint="0.39994506668294322"/>
      </top>
      <bottom/>
      <diagonal/>
    </border>
    <border>
      <left/>
      <right/>
      <top style="thick">
        <color theme="3" tint="0.39994506668294322"/>
      </top>
      <bottom/>
      <diagonal/>
    </border>
    <border>
      <left/>
      <right style="thick">
        <color theme="3" tint="0.39994506668294322"/>
      </right>
      <top style="thick">
        <color theme="3" tint="0.39994506668294322"/>
      </top>
      <bottom/>
      <diagonal/>
    </border>
    <border>
      <left style="thick">
        <color theme="3" tint="0.39991454817346722"/>
      </left>
      <right/>
      <top style="thick">
        <color theme="3" tint="0.39991454817346722"/>
      </top>
      <bottom style="thick">
        <color theme="3" tint="0.39991454817346722"/>
      </bottom>
      <diagonal/>
    </border>
    <border>
      <left/>
      <right/>
      <top style="thick">
        <color theme="3" tint="0.39991454817346722"/>
      </top>
      <bottom style="thick">
        <color theme="3" tint="0.39991454817346722"/>
      </bottom>
      <diagonal/>
    </border>
    <border>
      <left/>
      <right style="thick">
        <color theme="3" tint="0.39991454817346722"/>
      </right>
      <top style="thick">
        <color theme="3" tint="0.39991454817346722"/>
      </top>
      <bottom style="thick">
        <color theme="3" tint="0.39991454817346722"/>
      </bottom>
      <diagonal/>
    </border>
    <border>
      <left style="thick">
        <color theme="3" tint="0.39991454817346722"/>
      </left>
      <right style="thin">
        <color theme="3" tint="0.39994506668294322"/>
      </right>
      <top style="thick">
        <color theme="3" tint="0.39991454817346722"/>
      </top>
      <bottom style="thin">
        <color theme="3" tint="0.39994506668294322"/>
      </bottom>
      <diagonal/>
    </border>
    <border>
      <left style="thin">
        <color theme="3" tint="0.39994506668294322"/>
      </left>
      <right style="thin">
        <color theme="3" tint="0.39994506668294322"/>
      </right>
      <top style="thick">
        <color theme="3" tint="0.39991454817346722"/>
      </top>
      <bottom style="thin">
        <color theme="3" tint="0.39994506668294322"/>
      </bottom>
      <diagonal/>
    </border>
    <border>
      <left style="thin">
        <color theme="3" tint="0.39994506668294322"/>
      </left>
      <right style="thick">
        <color theme="3" tint="0.39991454817346722"/>
      </right>
      <top style="thick">
        <color theme="3" tint="0.39991454817346722"/>
      </top>
      <bottom style="thin">
        <color theme="3" tint="0.39994506668294322"/>
      </bottom>
      <diagonal/>
    </border>
    <border>
      <left style="thick">
        <color theme="3" tint="0.399914548173467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ck">
        <color theme="3" tint="0.39991454817346722"/>
      </right>
      <top style="thin">
        <color theme="3" tint="0.39994506668294322"/>
      </top>
      <bottom style="thin">
        <color theme="3" tint="0.39994506668294322"/>
      </bottom>
      <diagonal/>
    </border>
    <border>
      <left style="thick">
        <color theme="3" tint="0.39991454817346722"/>
      </left>
      <right style="thin">
        <color theme="3" tint="0.39994506668294322"/>
      </right>
      <top style="thin">
        <color theme="3" tint="0.39994506668294322"/>
      </top>
      <bottom style="thick">
        <color theme="3" tint="0.39991454817346722"/>
      </bottom>
      <diagonal/>
    </border>
    <border>
      <left style="thin">
        <color theme="3" tint="0.39994506668294322"/>
      </left>
      <right style="thin">
        <color theme="3" tint="0.39994506668294322"/>
      </right>
      <top style="thin">
        <color theme="3" tint="0.39994506668294322"/>
      </top>
      <bottom style="thick">
        <color theme="3" tint="0.39991454817346722"/>
      </bottom>
      <diagonal/>
    </border>
    <border>
      <left style="thin">
        <color theme="3" tint="0.39994506668294322"/>
      </left>
      <right style="thick">
        <color theme="3" tint="0.39991454817346722"/>
      </right>
      <top style="thin">
        <color theme="3" tint="0.39994506668294322"/>
      </top>
      <bottom style="thick">
        <color theme="3" tint="0.39991454817346722"/>
      </bottom>
      <diagonal/>
    </border>
    <border>
      <left style="thick">
        <color theme="3" tint="0.39994506668294322"/>
      </left>
      <right/>
      <top style="thick">
        <color theme="3" tint="0.39991454817346722"/>
      </top>
      <bottom style="thick">
        <color theme="3" tint="0.39991454817346722"/>
      </bottom>
      <diagonal/>
    </border>
    <border>
      <left/>
      <right style="thick">
        <color theme="3" tint="0.39994506668294322"/>
      </right>
      <top style="thick">
        <color theme="3" tint="0.39991454817346722"/>
      </top>
      <bottom style="thick">
        <color theme="3" tint="0.39991454817346722"/>
      </bottom>
      <diagonal/>
    </border>
    <border>
      <left style="thick">
        <color theme="3" tint="0.39994506668294322"/>
      </left>
      <right/>
      <top style="thick">
        <color theme="3" tint="0.39991454817346722"/>
      </top>
      <bottom/>
      <diagonal/>
    </border>
    <border>
      <left/>
      <right/>
      <top style="thick">
        <color theme="3" tint="0.39991454817346722"/>
      </top>
      <bottom/>
      <diagonal/>
    </border>
    <border>
      <left style="thick">
        <color theme="3" tint="0.39988402966399123"/>
      </left>
      <right style="thin">
        <color theme="3" tint="0.39988402966399123"/>
      </right>
      <top style="thin">
        <color theme="3" tint="0.39988402966399123"/>
      </top>
      <bottom style="thin">
        <color theme="3" tint="0.39988402966399123"/>
      </bottom>
      <diagonal/>
    </border>
    <border>
      <left style="thin">
        <color theme="3" tint="0.39988402966399123"/>
      </left>
      <right style="thin">
        <color theme="3" tint="0.39988402966399123"/>
      </right>
      <top style="thin">
        <color theme="3" tint="0.39988402966399123"/>
      </top>
      <bottom style="thin">
        <color theme="3" tint="0.39988402966399123"/>
      </bottom>
      <diagonal/>
    </border>
    <border>
      <left style="thin">
        <color theme="3" tint="0.39988402966399123"/>
      </left>
      <right style="thick">
        <color theme="3" tint="0.39988402966399123"/>
      </right>
      <top style="thin">
        <color theme="3" tint="0.39988402966399123"/>
      </top>
      <bottom style="thin">
        <color theme="3" tint="0.39988402966399123"/>
      </bottom>
      <diagonal/>
    </border>
    <border>
      <left style="thin">
        <color theme="3" tint="0.39994506668294322"/>
      </left>
      <right style="thin">
        <color theme="3" tint="0.39994506668294322"/>
      </right>
      <top/>
      <bottom style="thick">
        <color theme="3" tint="0.39985351115451523"/>
      </bottom>
      <diagonal/>
    </border>
    <border>
      <left style="thin">
        <color theme="3" tint="0.39994506668294322"/>
      </left>
      <right style="thick">
        <color theme="3" tint="0.39985351115451523"/>
      </right>
      <top/>
      <bottom style="thick">
        <color theme="3" tint="0.39985351115451523"/>
      </bottom>
      <diagonal/>
    </border>
    <border>
      <left style="thick">
        <color theme="3" tint="0.39988402966399123"/>
      </left>
      <right/>
      <top style="thick">
        <color theme="3" tint="0.39985351115451523"/>
      </top>
      <bottom style="thick">
        <color theme="3" tint="0.39985351115451523"/>
      </bottom>
      <diagonal/>
    </border>
    <border>
      <left/>
      <right/>
      <top style="thick">
        <color theme="3" tint="0.39985351115451523"/>
      </top>
      <bottom style="thick">
        <color theme="3" tint="0.39985351115451523"/>
      </bottom>
      <diagonal/>
    </border>
    <border>
      <left/>
      <right style="thick">
        <color theme="3" tint="0.39985351115451523"/>
      </right>
      <top style="thick">
        <color theme="3" tint="0.39985351115451523"/>
      </top>
      <bottom style="thick">
        <color theme="3" tint="0.39985351115451523"/>
      </bottom>
      <diagonal/>
    </border>
    <border>
      <left style="medium">
        <color auto="1"/>
      </left>
      <right style="medium">
        <color auto="1"/>
      </right>
      <top style="medium">
        <color auto="1"/>
      </top>
      <bottom style="medium">
        <color auto="1"/>
      </bottom>
      <diagonal/>
    </border>
    <border>
      <left style="medium">
        <color theme="3" tint="0.39994506668294322"/>
      </left>
      <right style="medium">
        <color theme="3" tint="0.39994506668294322"/>
      </right>
      <top style="medium">
        <color theme="3" tint="0.39994506668294322"/>
      </top>
      <bottom style="medium">
        <color theme="3" tint="0.39994506668294322"/>
      </bottom>
      <diagonal/>
    </border>
    <border>
      <left style="thin">
        <color theme="3" tint="0.39994506668294322"/>
      </left>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style="thick">
        <color theme="3" tint="0.39994506668294322"/>
      </left>
      <right/>
      <top style="thick">
        <color theme="3" tint="0.39994506668294322"/>
      </top>
      <bottom style="medium">
        <color indexed="9"/>
      </bottom>
      <diagonal/>
    </border>
    <border>
      <left/>
      <right style="thick">
        <color theme="3" tint="0.39994506668294322"/>
      </right>
      <top style="thick">
        <color theme="3" tint="0.39994506668294322"/>
      </top>
      <bottom style="medium">
        <color indexed="9"/>
      </bottom>
      <diagonal/>
    </border>
    <border>
      <left style="thick">
        <color theme="3" tint="0.39994506668294322"/>
      </left>
      <right/>
      <top/>
      <bottom style="hair">
        <color indexed="18"/>
      </bottom>
      <diagonal/>
    </border>
    <border>
      <left/>
      <right style="thick">
        <color theme="3" tint="0.39994506668294322"/>
      </right>
      <top/>
      <bottom style="hair">
        <color indexed="18"/>
      </bottom>
      <diagonal/>
    </border>
    <border>
      <left style="thick">
        <color theme="3" tint="0.39994506668294322"/>
      </left>
      <right/>
      <top style="hair">
        <color indexed="18"/>
      </top>
      <bottom style="hair">
        <color indexed="18"/>
      </bottom>
      <diagonal/>
    </border>
    <border>
      <left/>
      <right style="thick">
        <color theme="3" tint="0.39994506668294322"/>
      </right>
      <top style="hair">
        <color indexed="18"/>
      </top>
      <bottom style="hair">
        <color indexed="18"/>
      </bottom>
      <diagonal/>
    </border>
    <border>
      <left style="thick">
        <color theme="3" tint="0.39994506668294322"/>
      </left>
      <right/>
      <top style="hair">
        <color indexed="18"/>
      </top>
      <bottom style="thick">
        <color theme="3" tint="0.39994506668294322"/>
      </bottom>
      <diagonal/>
    </border>
    <border>
      <left/>
      <right style="thick">
        <color theme="3" tint="0.39994506668294322"/>
      </right>
      <top style="hair">
        <color indexed="18"/>
      </top>
      <bottom style="thick">
        <color theme="3" tint="0.39994506668294322"/>
      </bottom>
      <diagonal/>
    </border>
    <border>
      <left style="thick">
        <color theme="3" tint="0.39994506668294322"/>
      </left>
      <right/>
      <top/>
      <bottom/>
      <diagonal/>
    </border>
    <border>
      <left/>
      <right style="thick">
        <color theme="3" tint="0.39994506668294322"/>
      </right>
      <top/>
      <bottom/>
      <diagonal/>
    </border>
    <border>
      <left style="thick">
        <color theme="3" tint="0.39994506668294322"/>
      </left>
      <right/>
      <top/>
      <bottom style="thick">
        <color theme="3" tint="0.39994506668294322"/>
      </bottom>
      <diagonal/>
    </border>
    <border>
      <left/>
      <right/>
      <top/>
      <bottom style="thick">
        <color theme="3" tint="0.39994506668294322"/>
      </bottom>
      <diagonal/>
    </border>
    <border>
      <left/>
      <right style="thick">
        <color theme="3" tint="0.39994506668294322"/>
      </right>
      <top/>
      <bottom style="thick">
        <color theme="3" tint="0.399945066682943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theme="3" tint="0.39994506668294322"/>
      </left>
      <right/>
      <top/>
      <bottom/>
      <diagonal/>
    </border>
    <border>
      <left/>
      <right style="medium">
        <color theme="3" tint="0.39994506668294322"/>
      </right>
      <top/>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right style="medium">
        <color theme="3" tint="0.39994506668294322"/>
      </right>
      <top/>
      <bottom style="medium">
        <color theme="3" tint="0.39994506668294322"/>
      </bottom>
      <diagonal/>
    </border>
    <border>
      <left style="medium">
        <color theme="3" tint="0.39994506668294322"/>
      </left>
      <right style="medium">
        <color theme="3" tint="0.39994506668294322"/>
      </right>
      <top style="medium">
        <color theme="3" tint="0.39994506668294322"/>
      </top>
      <bottom/>
      <diagonal/>
    </border>
    <border>
      <left style="medium">
        <color theme="3" tint="0.39991454817346722"/>
      </left>
      <right style="medium">
        <color theme="3" tint="0.39991454817346722"/>
      </right>
      <top style="medium">
        <color theme="3" tint="0.39991454817346722"/>
      </top>
      <bottom style="medium">
        <color theme="3" tint="0.39991454817346722"/>
      </bottom>
      <diagonal/>
    </border>
    <border>
      <left/>
      <right style="medium">
        <color theme="3" tint="0.39994506668294322"/>
      </right>
      <top style="medium">
        <color theme="3" tint="0.39994506668294322"/>
      </top>
      <bottom style="medium">
        <color theme="3" tint="0.39994506668294322"/>
      </bottom>
      <diagonal/>
    </border>
    <border>
      <left style="medium">
        <color theme="3" tint="0.39994506668294322"/>
      </left>
      <right style="medium">
        <color theme="3" tint="0.39994506668294322"/>
      </right>
      <top/>
      <bottom/>
      <diagonal/>
    </border>
    <border>
      <left style="medium">
        <color theme="3" tint="0.39994506668294322"/>
      </left>
      <right style="medium">
        <color theme="3" tint="0.39994506668294322"/>
      </right>
      <top/>
      <bottom style="medium">
        <color theme="3" tint="0.39994506668294322"/>
      </bottom>
      <diagonal/>
    </border>
    <border>
      <left style="medium">
        <color theme="3" tint="0.39994506668294322"/>
      </left>
      <right/>
      <top style="medium">
        <color theme="3" tint="0.39994506668294322"/>
      </top>
      <bottom/>
      <diagonal/>
    </border>
    <border>
      <left style="medium">
        <color theme="3" tint="0.39991454817346722"/>
      </left>
      <right/>
      <top style="medium">
        <color theme="3" tint="0.39991454817346722"/>
      </top>
      <bottom style="medium">
        <color theme="3" tint="0.39991454817346722"/>
      </bottom>
      <diagonal/>
    </border>
    <border>
      <left/>
      <right/>
      <top style="medium">
        <color theme="3" tint="0.39991454817346722"/>
      </top>
      <bottom style="medium">
        <color theme="3" tint="0.39991454817346722"/>
      </bottom>
      <diagonal/>
    </border>
    <border>
      <left/>
      <right style="medium">
        <color theme="3" tint="0.39991454817346722"/>
      </right>
      <top style="medium">
        <color theme="3" tint="0.39991454817346722"/>
      </top>
      <bottom style="medium">
        <color theme="3" tint="0.39991454817346722"/>
      </bottom>
      <diagonal/>
    </border>
    <border>
      <left/>
      <right/>
      <top style="medium">
        <color theme="3" tint="0.39991454817346722"/>
      </top>
      <bottom style="medium">
        <color theme="3" tint="0.39994506668294322"/>
      </bottom>
      <diagonal/>
    </border>
    <border>
      <left/>
      <right style="medium">
        <color theme="3" tint="0.39991454817346722"/>
      </right>
      <top style="medium">
        <color theme="3" tint="0.39991454817346722"/>
      </top>
      <bottom style="medium">
        <color theme="3" tint="0.39994506668294322"/>
      </bottom>
      <diagonal/>
    </border>
    <border>
      <left/>
      <right/>
      <top style="medium">
        <color theme="3" tint="0.39994506668294322"/>
      </top>
      <bottom/>
      <diagonal/>
    </border>
    <border>
      <left/>
      <right/>
      <top/>
      <bottom style="medium">
        <color theme="3" tint="0.39991454817346722"/>
      </bottom>
      <diagonal/>
    </border>
    <border>
      <left style="medium">
        <color theme="3" tint="0.39991454817346722"/>
      </left>
      <right style="medium">
        <color theme="3" tint="0.39991454817346722"/>
      </right>
      <top style="medium">
        <color theme="3" tint="0.39991454817346722"/>
      </top>
      <bottom style="medium">
        <color theme="3" tint="0.39994506668294322"/>
      </bottom>
      <diagonal/>
    </border>
    <border>
      <left style="medium">
        <color theme="3" tint="0.39994506668294322"/>
      </left>
      <right style="medium">
        <color theme="3" tint="0.39991454817346722"/>
      </right>
      <top style="medium">
        <color theme="3" tint="0.39994506668294322"/>
      </top>
      <bottom style="medium">
        <color theme="3" tint="0.39994506668294322"/>
      </bottom>
      <diagonal/>
    </border>
    <border>
      <left style="medium">
        <color theme="3" tint="0.39991454817346722"/>
      </left>
      <right style="medium">
        <color theme="3" tint="0.39994506668294322"/>
      </right>
      <top style="medium">
        <color theme="3" tint="0.39994506668294322"/>
      </top>
      <bottom style="medium">
        <color theme="3" tint="0.39994506668294322"/>
      </bottom>
      <diagonal/>
    </border>
    <border>
      <left style="dotted">
        <color indexed="64"/>
      </left>
      <right style="dotted">
        <color indexed="64"/>
      </right>
      <top style="medium">
        <color theme="3" tint="0.39994506668294322"/>
      </top>
      <bottom style="thin">
        <color indexed="64"/>
      </bottom>
      <diagonal/>
    </border>
    <border>
      <left style="dotted">
        <color indexed="64"/>
      </left>
      <right style="medium">
        <color theme="3" tint="0.39994506668294322"/>
      </right>
      <top style="medium">
        <color theme="3" tint="0.39994506668294322"/>
      </top>
      <bottom style="thin">
        <color indexed="64"/>
      </bottom>
      <diagonal/>
    </border>
    <border>
      <left style="dotted">
        <color indexed="64"/>
      </left>
      <right style="medium">
        <color theme="3" tint="0.39994506668294322"/>
      </right>
      <top style="thin">
        <color indexed="64"/>
      </top>
      <bottom style="thin">
        <color indexed="64"/>
      </bottom>
      <diagonal/>
    </border>
    <border>
      <left style="dotted">
        <color indexed="64"/>
      </left>
      <right style="dotted">
        <color indexed="64"/>
      </right>
      <top style="thin">
        <color indexed="64"/>
      </top>
      <bottom style="medium">
        <color theme="3" tint="0.39994506668294322"/>
      </bottom>
      <diagonal/>
    </border>
    <border>
      <left style="dotted">
        <color indexed="64"/>
      </left>
      <right style="medium">
        <color theme="3" tint="0.39994506668294322"/>
      </right>
      <top style="thin">
        <color indexed="64"/>
      </top>
      <bottom style="medium">
        <color theme="3" tint="0.39994506668294322"/>
      </bottom>
      <diagonal/>
    </border>
    <border>
      <left style="medium">
        <color theme="3" tint="0.39991454817346722"/>
      </left>
      <right/>
      <top style="medium">
        <color theme="3" tint="0.39991454817346722"/>
      </top>
      <bottom style="medium">
        <color theme="3" tint="0.39994506668294322"/>
      </bottom>
      <diagonal/>
    </border>
    <border>
      <left/>
      <right style="medium">
        <color theme="3" tint="0.39994506668294322"/>
      </right>
      <top style="medium">
        <color theme="3" tint="0.39994506668294322"/>
      </top>
      <bottom/>
      <diagonal/>
    </border>
    <border>
      <left style="thick">
        <color theme="3" tint="0.39994506668294322"/>
      </left>
      <right/>
      <top style="thick">
        <color theme="3" tint="0.39994506668294322"/>
      </top>
      <bottom style="thick">
        <color theme="3" tint="0.39994506668294322"/>
      </bottom>
      <diagonal/>
    </border>
    <border>
      <left/>
      <right/>
      <top style="thick">
        <color theme="3" tint="0.39994506668294322"/>
      </top>
      <bottom style="thick">
        <color theme="3" tint="0.39994506668294322"/>
      </bottom>
      <diagonal/>
    </border>
    <border>
      <left/>
      <right style="thick">
        <color theme="3" tint="0.39994506668294322"/>
      </right>
      <top style="thick">
        <color theme="3" tint="0.39994506668294322"/>
      </top>
      <bottom style="thick">
        <color theme="3" tint="0.39994506668294322"/>
      </bottom>
      <diagonal/>
    </border>
    <border>
      <left style="medium">
        <color theme="3" tint="0.39994506668294322"/>
      </left>
      <right/>
      <top style="medium">
        <color theme="3" tint="0.39994506668294322"/>
      </top>
      <bottom style="medium">
        <color theme="3" tint="0.39994506668294322"/>
      </bottom>
      <diagonal/>
    </border>
    <border>
      <left/>
      <right/>
      <top style="medium">
        <color theme="3" tint="0.39994506668294322"/>
      </top>
      <bottom style="medium">
        <color theme="3" tint="0.39994506668294322"/>
      </bottom>
      <diagonal/>
    </border>
    <border>
      <left style="medium">
        <color theme="3" tint="0.39991454817346722"/>
      </left>
      <right style="medium">
        <color theme="3" tint="0.39994506668294322"/>
      </right>
      <top style="medium">
        <color theme="3" tint="0.39994506668294322"/>
      </top>
      <bottom/>
      <diagonal/>
    </border>
    <border>
      <left style="medium">
        <color theme="3" tint="0.39994506668294322"/>
      </left>
      <right style="dotted">
        <color indexed="64"/>
      </right>
      <top style="medium">
        <color theme="3" tint="0.39994506668294322"/>
      </top>
      <bottom style="thin">
        <color indexed="64"/>
      </bottom>
      <diagonal/>
    </border>
    <border>
      <left/>
      <right style="dotted">
        <color indexed="64"/>
      </right>
      <top style="medium">
        <color theme="3" tint="0.39994506668294322"/>
      </top>
      <bottom style="thin">
        <color indexed="64"/>
      </bottom>
      <diagonal/>
    </border>
    <border>
      <left style="medium">
        <color theme="3" tint="0.39994506668294322"/>
      </left>
      <right style="dotted">
        <color indexed="64"/>
      </right>
      <top style="thin">
        <color indexed="64"/>
      </top>
      <bottom style="thin">
        <color indexed="64"/>
      </bottom>
      <diagonal/>
    </border>
    <border>
      <left style="medium">
        <color theme="3" tint="0.39994506668294322"/>
      </left>
      <right style="dotted">
        <color indexed="64"/>
      </right>
      <top style="thin">
        <color indexed="64"/>
      </top>
      <bottom style="medium">
        <color theme="3" tint="0.39994506668294322"/>
      </bottom>
      <diagonal/>
    </border>
    <border>
      <left/>
      <right style="dotted">
        <color indexed="64"/>
      </right>
      <top style="thin">
        <color indexed="64"/>
      </top>
      <bottom style="medium">
        <color theme="3" tint="0.39994506668294322"/>
      </bottom>
      <diagonal/>
    </border>
    <border>
      <left style="medium">
        <color theme="3" tint="0.39991454817346722"/>
      </left>
      <right/>
      <top style="medium">
        <color theme="3" tint="0.39991454817346722"/>
      </top>
      <bottom/>
      <diagonal/>
    </border>
    <border>
      <left/>
      <right/>
      <top style="medium">
        <color theme="3" tint="0.39991454817346722"/>
      </top>
      <bottom/>
      <diagonal/>
    </border>
    <border>
      <left/>
      <right style="medium">
        <color theme="3" tint="0.39991454817346722"/>
      </right>
      <top style="medium">
        <color theme="3" tint="0.39991454817346722"/>
      </top>
      <bottom/>
      <diagonal/>
    </border>
    <border>
      <left style="medium">
        <color theme="3" tint="0.39991454817346722"/>
      </left>
      <right/>
      <top/>
      <bottom style="medium">
        <color theme="3" tint="0.39994506668294322"/>
      </bottom>
      <diagonal/>
    </border>
    <border>
      <left/>
      <right style="medium">
        <color theme="3" tint="0.39991454817346722"/>
      </right>
      <top/>
      <bottom style="medium">
        <color theme="3" tint="0.39994506668294322"/>
      </bottom>
      <diagonal/>
    </border>
    <border>
      <left style="dotted">
        <color indexed="64"/>
      </left>
      <right/>
      <top style="medium">
        <color theme="3" tint="0.39994506668294322"/>
      </top>
      <bottom style="thin">
        <color indexed="64"/>
      </bottom>
      <diagonal/>
    </border>
    <border>
      <left style="dotted">
        <color indexed="64"/>
      </left>
      <right/>
      <top style="thin">
        <color indexed="64"/>
      </top>
      <bottom style="medium">
        <color theme="3" tint="0.39994506668294322"/>
      </bottom>
      <diagonal/>
    </border>
    <border>
      <left/>
      <right/>
      <top style="medium">
        <color theme="3" tint="0.39994506668294322"/>
      </top>
      <bottom style="thin">
        <color indexed="64"/>
      </bottom>
      <diagonal/>
    </border>
    <border>
      <left/>
      <right/>
      <top style="thin">
        <color indexed="64"/>
      </top>
      <bottom style="medium">
        <color theme="3" tint="0.39994506668294322"/>
      </bottom>
      <diagonal/>
    </border>
    <border>
      <left style="medium">
        <color theme="3" tint="0.39994506668294322"/>
      </left>
      <right/>
      <top/>
      <bottom style="medium">
        <color theme="3" tint="0.39991454817346722"/>
      </bottom>
      <diagonal/>
    </border>
    <border>
      <left style="medium">
        <color theme="3" tint="0.39991454817346722"/>
      </left>
      <right style="medium">
        <color theme="3" tint="0.39991454817346722"/>
      </right>
      <top style="medium">
        <color theme="3" tint="0.39991454817346722"/>
      </top>
      <bottom/>
      <diagonal/>
    </border>
    <border>
      <left style="medium">
        <color theme="3" tint="0.39991454817346722"/>
      </left>
      <right style="medium">
        <color theme="3" tint="0.39991454817346722"/>
      </right>
      <top/>
      <bottom style="medium">
        <color theme="3" tint="0.39991454817346722"/>
      </bottom>
      <diagonal/>
    </border>
    <border>
      <left style="medium">
        <color theme="3" tint="0.39991454817346722"/>
      </left>
      <right/>
      <top/>
      <bottom style="medium">
        <color theme="3" tint="0.39991454817346722"/>
      </bottom>
      <diagonal/>
    </border>
    <border>
      <left/>
      <right style="medium">
        <color theme="3" tint="0.39991454817346722"/>
      </right>
      <top/>
      <bottom style="medium">
        <color theme="3" tint="0.39991454817346722"/>
      </bottom>
      <diagonal/>
    </border>
    <border>
      <left style="medium">
        <color theme="3" tint="0.39991454817346722"/>
      </left>
      <right style="medium">
        <color theme="3" tint="0.39994506668294322"/>
      </right>
      <top style="thin">
        <color theme="3" tint="0.39991454817346722"/>
      </top>
      <bottom style="thin">
        <color theme="3" tint="0.39991454817346722"/>
      </bottom>
      <diagonal/>
    </border>
    <border>
      <left/>
      <right/>
      <top style="thin">
        <color theme="3" tint="0.39991454817346722"/>
      </top>
      <bottom style="thin">
        <color theme="3" tint="0.39991454817346722"/>
      </bottom>
      <diagonal/>
    </border>
    <border>
      <left/>
      <right style="medium">
        <color theme="3" tint="0.39991454817346722"/>
      </right>
      <top style="thin">
        <color theme="3" tint="0.39991454817346722"/>
      </top>
      <bottom style="thin">
        <color theme="3" tint="0.39991454817346722"/>
      </bottom>
      <diagonal/>
    </border>
    <border>
      <left style="medium">
        <color theme="3" tint="0.39991454817346722"/>
      </left>
      <right style="medium">
        <color theme="3" tint="0.39994506668294322"/>
      </right>
      <top style="thin">
        <color theme="3" tint="0.39991454817346722"/>
      </top>
      <bottom style="medium">
        <color theme="3" tint="0.39991454817346722"/>
      </bottom>
      <diagonal/>
    </border>
    <border>
      <left/>
      <right/>
      <top style="thin">
        <color theme="3" tint="0.39991454817346722"/>
      </top>
      <bottom style="medium">
        <color theme="3" tint="0.39991454817346722"/>
      </bottom>
      <diagonal/>
    </border>
    <border>
      <left/>
      <right style="medium">
        <color theme="3" tint="0.39991454817346722"/>
      </right>
      <top style="thin">
        <color theme="3" tint="0.39991454817346722"/>
      </top>
      <bottom style="medium">
        <color theme="3" tint="0.39991454817346722"/>
      </bottom>
      <diagonal/>
    </border>
    <border>
      <left style="medium">
        <color theme="3" tint="0.39991454817346722"/>
      </left>
      <right style="medium">
        <color theme="3" tint="0.39994506668294322"/>
      </right>
      <top/>
      <bottom style="thin">
        <color theme="3" tint="0.39991454817346722"/>
      </bottom>
      <diagonal/>
    </border>
    <border>
      <left/>
      <right/>
      <top/>
      <bottom style="thin">
        <color theme="3" tint="0.39991454817346722"/>
      </bottom>
      <diagonal/>
    </border>
    <border>
      <left/>
      <right style="medium">
        <color theme="3" tint="0.39991454817346722"/>
      </right>
      <top/>
      <bottom style="thin">
        <color theme="3" tint="0.39991454817346722"/>
      </bottom>
      <diagonal/>
    </border>
    <border>
      <left style="medium">
        <color theme="3" tint="0.39991454817346722"/>
      </left>
      <right/>
      <top style="medium">
        <color theme="3" tint="0.39991454817346722"/>
      </top>
      <bottom style="medium">
        <color theme="3" tint="0.39988402966399123"/>
      </bottom>
      <diagonal/>
    </border>
    <border>
      <left/>
      <right/>
      <top style="medium">
        <color theme="3" tint="0.39991454817346722"/>
      </top>
      <bottom style="medium">
        <color theme="3" tint="0.39988402966399123"/>
      </bottom>
      <diagonal/>
    </border>
    <border>
      <left/>
      <right style="medium">
        <color theme="3" tint="0.39991454817346722"/>
      </right>
      <top style="medium">
        <color theme="3" tint="0.39991454817346722"/>
      </top>
      <bottom style="medium">
        <color theme="3" tint="0.39988402966399123"/>
      </bottom>
      <diagonal/>
    </border>
    <border>
      <left style="medium">
        <color theme="3" tint="0.39988402966399123"/>
      </left>
      <right style="thin">
        <color rgb="FF000099"/>
      </right>
      <top style="medium">
        <color theme="3" tint="0.39988402966399123"/>
      </top>
      <bottom style="thin">
        <color theme="3" tint="0.39988402966399123"/>
      </bottom>
      <diagonal/>
    </border>
    <border>
      <left style="thin">
        <color rgb="FF000099"/>
      </left>
      <right style="medium">
        <color theme="3" tint="0.39991454817346722"/>
      </right>
      <top style="medium">
        <color theme="3" tint="0.39988402966399123"/>
      </top>
      <bottom style="thin">
        <color theme="3" tint="0.39988402966399123"/>
      </bottom>
      <diagonal/>
    </border>
    <border>
      <left/>
      <right/>
      <top style="medium">
        <color theme="3" tint="0.39988402966399123"/>
      </top>
      <bottom style="thin">
        <color theme="3" tint="0.39988402966399123"/>
      </bottom>
      <diagonal/>
    </border>
    <border>
      <left/>
      <right style="medium">
        <color theme="3" tint="0.39988402966399123"/>
      </right>
      <top style="medium">
        <color theme="3" tint="0.39988402966399123"/>
      </top>
      <bottom style="thin">
        <color theme="3" tint="0.39988402966399123"/>
      </bottom>
      <diagonal/>
    </border>
    <border>
      <left style="medium">
        <color theme="3" tint="0.39988402966399123"/>
      </left>
      <right style="thin">
        <color rgb="FF000099"/>
      </right>
      <top style="thin">
        <color theme="3" tint="0.39988402966399123"/>
      </top>
      <bottom style="thin">
        <color theme="3" tint="0.39988402966399123"/>
      </bottom>
      <diagonal/>
    </border>
    <border>
      <left style="thin">
        <color rgb="FF000099"/>
      </left>
      <right style="medium">
        <color theme="3" tint="0.39991454817346722"/>
      </right>
      <top style="thin">
        <color theme="3" tint="0.39988402966399123"/>
      </top>
      <bottom style="thin">
        <color theme="3" tint="0.39988402966399123"/>
      </bottom>
      <diagonal/>
    </border>
    <border>
      <left/>
      <right/>
      <top style="thin">
        <color theme="3" tint="0.39988402966399123"/>
      </top>
      <bottom style="thin">
        <color theme="3" tint="0.39988402966399123"/>
      </bottom>
      <diagonal/>
    </border>
    <border>
      <left/>
      <right style="medium">
        <color theme="3" tint="0.39988402966399123"/>
      </right>
      <top style="thin">
        <color theme="3" tint="0.39988402966399123"/>
      </top>
      <bottom style="thin">
        <color theme="3" tint="0.39988402966399123"/>
      </bottom>
      <diagonal/>
    </border>
    <border>
      <left style="medium">
        <color theme="3" tint="0.39988402966399123"/>
      </left>
      <right style="thin">
        <color rgb="FF000099"/>
      </right>
      <top style="thin">
        <color theme="3" tint="0.39988402966399123"/>
      </top>
      <bottom style="medium">
        <color theme="3" tint="0.39988402966399123"/>
      </bottom>
      <diagonal/>
    </border>
    <border>
      <left style="thin">
        <color rgb="FF000099"/>
      </left>
      <right style="medium">
        <color theme="3" tint="0.39991454817346722"/>
      </right>
      <top style="thin">
        <color theme="3" tint="0.39988402966399123"/>
      </top>
      <bottom style="medium">
        <color theme="3" tint="0.39988402966399123"/>
      </bottom>
      <diagonal/>
    </border>
    <border>
      <left/>
      <right/>
      <top style="thin">
        <color theme="3" tint="0.39988402966399123"/>
      </top>
      <bottom style="medium">
        <color theme="3" tint="0.39988402966399123"/>
      </bottom>
      <diagonal/>
    </border>
    <border>
      <left/>
      <right style="medium">
        <color theme="3" tint="0.39988402966399123"/>
      </right>
      <top style="thin">
        <color theme="3" tint="0.39988402966399123"/>
      </top>
      <bottom style="medium">
        <color theme="3" tint="0.39988402966399123"/>
      </bottom>
      <diagonal/>
    </border>
    <border>
      <left style="medium">
        <color theme="3" tint="0.39988402966399123"/>
      </left>
      <right style="medium">
        <color theme="3" tint="0.39994506668294322"/>
      </right>
      <top style="medium">
        <color theme="3" tint="0.39988402966399123"/>
      </top>
      <bottom style="medium">
        <color theme="3" tint="0.39988402966399123"/>
      </bottom>
      <diagonal/>
    </border>
    <border>
      <left style="medium">
        <color theme="3" tint="0.39991454817346722"/>
      </left>
      <right style="medium">
        <color theme="3" tint="0.39994506668294322"/>
      </right>
      <top style="medium">
        <color theme="3" tint="0.39988402966399123"/>
      </top>
      <bottom style="medium">
        <color theme="3" tint="0.39988402966399123"/>
      </bottom>
      <diagonal/>
    </border>
    <border>
      <left/>
      <right style="medium">
        <color theme="3" tint="0.39994506668294322"/>
      </right>
      <top style="medium">
        <color theme="3" tint="0.39988402966399123"/>
      </top>
      <bottom style="medium">
        <color theme="3" tint="0.39988402966399123"/>
      </bottom>
      <diagonal/>
    </border>
    <border>
      <left style="medium">
        <color theme="3" tint="0.39994506668294322"/>
      </left>
      <right style="medium">
        <color theme="3" tint="0.39994506668294322"/>
      </right>
      <top style="medium">
        <color theme="3" tint="0.39988402966399123"/>
      </top>
      <bottom style="medium">
        <color theme="3" tint="0.39988402966399123"/>
      </bottom>
      <diagonal/>
    </border>
    <border>
      <left style="medium">
        <color theme="3" tint="0.39994506668294322"/>
      </left>
      <right style="medium">
        <color theme="3" tint="0.39991454817346722"/>
      </right>
      <top style="medium">
        <color theme="3" tint="0.39988402966399123"/>
      </top>
      <bottom style="medium">
        <color theme="3" tint="0.39988402966399123"/>
      </bottom>
      <diagonal/>
    </border>
    <border>
      <left style="medium">
        <color theme="3" tint="0.39994506668294322"/>
      </left>
      <right style="thin">
        <color theme="3" tint="0.39991454817346722"/>
      </right>
      <top style="medium">
        <color theme="3" tint="0.39988402966399123"/>
      </top>
      <bottom style="thin">
        <color theme="3" tint="0.39991454817346722"/>
      </bottom>
      <diagonal/>
    </border>
    <border>
      <left style="thin">
        <color theme="3" tint="0.39991454817346722"/>
      </left>
      <right style="thin">
        <color theme="3" tint="0.39991454817346722"/>
      </right>
      <top style="medium">
        <color theme="3" tint="0.39988402966399123"/>
      </top>
      <bottom style="thin">
        <color theme="3" tint="0.39991454817346722"/>
      </bottom>
      <diagonal/>
    </border>
    <border>
      <left style="thin">
        <color theme="3" tint="0.39991454817346722"/>
      </left>
      <right style="medium">
        <color indexed="64"/>
      </right>
      <top style="medium">
        <color theme="3" tint="0.39988402966399123"/>
      </top>
      <bottom style="thin">
        <color theme="3" tint="0.39991454817346722"/>
      </bottom>
      <diagonal/>
    </border>
    <border>
      <left style="medium">
        <color theme="3" tint="0.39991454817346722"/>
      </left>
      <right style="medium">
        <color theme="3" tint="0.39994506668294322"/>
      </right>
      <top style="medium">
        <color theme="3" tint="0.39994506668294322"/>
      </top>
      <bottom style="thin">
        <color theme="3" tint="0.39988402966399123"/>
      </bottom>
      <diagonal/>
    </border>
    <border>
      <left style="medium">
        <color theme="3" tint="0.39991454817346722"/>
      </left>
      <right style="medium">
        <color theme="3" tint="0.39994506668294322"/>
      </right>
      <top style="thin">
        <color theme="3" tint="0.39988402966399123"/>
      </top>
      <bottom style="medium">
        <color auto="1"/>
      </bottom>
      <diagonal/>
    </border>
    <border>
      <left style="medium">
        <color theme="3" tint="0.39994506668294322"/>
      </left>
      <right style="thin">
        <color theme="3" tint="0.39991454817346722"/>
      </right>
      <top style="thin">
        <color theme="3" tint="0.39991454817346722"/>
      </top>
      <bottom/>
      <diagonal/>
    </border>
    <border>
      <left style="thin">
        <color theme="3" tint="0.39991454817346722"/>
      </left>
      <right style="thin">
        <color theme="3" tint="0.39991454817346722"/>
      </right>
      <top style="thin">
        <color theme="3" tint="0.39991454817346722"/>
      </top>
      <bottom/>
      <diagonal/>
    </border>
    <border>
      <left style="medium">
        <color theme="3" tint="0.39994506668294322"/>
      </left>
      <right style="thin">
        <color theme="3" tint="0.39994506668294322"/>
      </right>
      <top style="medium">
        <color theme="3" tint="0.39994506668294322"/>
      </top>
      <bottom style="medium">
        <color theme="3" tint="0.39994506668294322"/>
      </bottom>
      <diagonal/>
    </border>
    <border>
      <left style="thin">
        <color theme="3" tint="0.39994506668294322"/>
      </left>
      <right style="thin">
        <color theme="3" tint="0.39994506668294322"/>
      </right>
      <top style="medium">
        <color theme="3" tint="0.39994506668294322"/>
      </top>
      <bottom style="medium">
        <color theme="3" tint="0.39994506668294322"/>
      </bottom>
      <diagonal/>
    </border>
    <border>
      <left style="medium">
        <color theme="3" tint="0.39991454817346722"/>
      </left>
      <right style="medium">
        <color theme="3" tint="0.39985351115451523"/>
      </right>
      <top style="medium">
        <color theme="3" tint="0.39988402966399123"/>
      </top>
      <bottom style="medium">
        <color theme="3" tint="0.39988402966399123"/>
      </bottom>
      <diagonal/>
    </border>
    <border>
      <left style="thin">
        <color theme="3" tint="0.39991454817346722"/>
      </left>
      <right style="medium">
        <color theme="3" tint="0.39985351115451523"/>
      </right>
      <top style="medium">
        <color theme="3" tint="0.39988402966399123"/>
      </top>
      <bottom style="thin">
        <color theme="3" tint="0.39991454817346722"/>
      </bottom>
      <diagonal/>
    </border>
    <border>
      <left style="thin">
        <color theme="3" tint="0.39991454817346722"/>
      </left>
      <right style="medium">
        <color theme="3" tint="0.39985351115451523"/>
      </right>
      <top style="thin">
        <color theme="3" tint="0.39991454817346722"/>
      </top>
      <bottom/>
      <diagonal/>
    </border>
    <border>
      <left style="thin">
        <color theme="3" tint="0.39994506668294322"/>
      </left>
      <right style="medium">
        <color theme="3" tint="0.39985351115451523"/>
      </right>
      <top style="medium">
        <color theme="3" tint="0.39994506668294322"/>
      </top>
      <bottom style="medium">
        <color theme="3" tint="0.39994506668294322"/>
      </bottom>
      <diagonal/>
    </border>
    <border>
      <left style="medium">
        <color theme="3" tint="0.39994506668294322"/>
      </left>
      <right style="thin">
        <color theme="3" tint="0.39991454817346722"/>
      </right>
      <top style="medium">
        <color theme="3" tint="0.39994506668294322"/>
      </top>
      <bottom style="thin">
        <color theme="3" tint="0.39991454817346722"/>
      </bottom>
      <diagonal/>
    </border>
    <border>
      <left style="thin">
        <color theme="3" tint="0.39991454817346722"/>
      </left>
      <right style="thin">
        <color theme="3" tint="0.39991454817346722"/>
      </right>
      <top style="medium">
        <color theme="3" tint="0.39994506668294322"/>
      </top>
      <bottom style="thin">
        <color theme="3" tint="0.39991454817346722"/>
      </bottom>
      <diagonal/>
    </border>
    <border>
      <left style="thin">
        <color theme="3" tint="0.39991454817346722"/>
      </left>
      <right style="medium">
        <color indexed="64"/>
      </right>
      <top style="medium">
        <color theme="3" tint="0.39994506668294322"/>
      </top>
      <bottom style="thin">
        <color theme="3" tint="0.39991454817346722"/>
      </bottom>
      <diagonal/>
    </border>
    <border>
      <left style="medium">
        <color theme="3" tint="0.39994506668294322"/>
      </left>
      <right style="thin">
        <color theme="3" tint="0.39991454817346722"/>
      </right>
      <top style="thin">
        <color theme="3" tint="0.39991454817346722"/>
      </top>
      <bottom style="medium">
        <color theme="3" tint="0.39991454817346722"/>
      </bottom>
      <diagonal/>
    </border>
    <border>
      <left style="thin">
        <color theme="3" tint="0.39991454817346722"/>
      </left>
      <right style="thin">
        <color theme="3" tint="0.39991454817346722"/>
      </right>
      <top style="thin">
        <color theme="3" tint="0.39991454817346722"/>
      </top>
      <bottom style="medium">
        <color theme="3" tint="0.39991454817346722"/>
      </bottom>
      <diagonal/>
    </border>
    <border>
      <left style="thin">
        <color theme="3" tint="0.39991454817346722"/>
      </left>
      <right style="medium">
        <color indexed="64"/>
      </right>
      <top style="thin">
        <color theme="3" tint="0.39991454817346722"/>
      </top>
      <bottom style="medium">
        <color theme="3" tint="0.39991454817346722"/>
      </bottom>
      <diagonal/>
    </border>
    <border>
      <left style="medium">
        <color theme="3" tint="0.39988402966399123"/>
      </left>
      <right style="thin">
        <color theme="3" tint="0.39988402966399123"/>
      </right>
      <top style="medium">
        <color theme="3" tint="0.39991454817346722"/>
      </top>
      <bottom style="medium">
        <color theme="3" tint="0.39988402966399123"/>
      </bottom>
      <diagonal/>
    </border>
    <border>
      <left style="thin">
        <color theme="3" tint="0.39988402966399123"/>
      </left>
      <right style="thin">
        <color theme="3" tint="0.39988402966399123"/>
      </right>
      <top style="medium">
        <color theme="3" tint="0.39991454817346722"/>
      </top>
      <bottom style="medium">
        <color theme="3" tint="0.39988402966399123"/>
      </bottom>
      <diagonal/>
    </border>
    <border>
      <left style="thin">
        <color theme="3" tint="0.39988402966399123"/>
      </left>
      <right style="medium">
        <color theme="3" tint="0.39988402966399123"/>
      </right>
      <top style="medium">
        <color theme="3" tint="0.39991454817346722"/>
      </top>
      <bottom style="medium">
        <color theme="3" tint="0.39988402966399123"/>
      </bottom>
      <diagonal/>
    </border>
    <border>
      <left style="medium">
        <color theme="3" tint="0.39994506668294322"/>
      </left>
      <right style="thin">
        <color theme="3" tint="0.39991454817346722"/>
      </right>
      <top style="thin">
        <color theme="3" tint="0.39991454817346722"/>
      </top>
      <bottom style="thin">
        <color theme="3" tint="0.39991454817346722"/>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style="thin">
        <color theme="3" tint="0.39991454817346722"/>
      </left>
      <right style="medium">
        <color indexed="64"/>
      </right>
      <top style="thin">
        <color theme="3" tint="0.39991454817346722"/>
      </top>
      <bottom style="thin">
        <color theme="3" tint="0.39991454817346722"/>
      </bottom>
      <diagonal/>
    </border>
    <border>
      <left style="thin">
        <color theme="3" tint="0.39994506668294322"/>
      </left>
      <right style="thin">
        <color theme="3" tint="0.39991454817346722"/>
      </right>
      <top style="medium">
        <color theme="3" tint="0.39991454817346722"/>
      </top>
      <bottom style="medium">
        <color theme="3" tint="0.39991454817346722"/>
      </bottom>
      <diagonal/>
    </border>
    <border>
      <left style="thin">
        <color theme="3" tint="0.39991454817346722"/>
      </left>
      <right style="medium">
        <color theme="3" tint="0.39991454817346722"/>
      </right>
      <top style="medium">
        <color theme="3" tint="0.39991454817346722"/>
      </top>
      <bottom style="medium">
        <color theme="3" tint="0.39991454817346722"/>
      </bottom>
      <diagonal/>
    </border>
    <border>
      <left style="medium">
        <color theme="3" tint="0.39991454817346722"/>
      </left>
      <right style="thin">
        <color theme="3" tint="0.39991454817346722"/>
      </right>
      <top style="medium">
        <color theme="3" tint="0.39991454817346722"/>
      </top>
      <bottom style="medium">
        <color theme="3" tint="0.39991454817346722"/>
      </bottom>
      <diagonal/>
    </border>
    <border>
      <left style="thin">
        <color theme="3" tint="0.39991454817346722"/>
      </left>
      <right style="thin">
        <color theme="3" tint="0.39991454817346722"/>
      </right>
      <top style="medium">
        <color theme="3" tint="0.39991454817346722"/>
      </top>
      <bottom style="medium">
        <color theme="3" tint="0.39991454817346722"/>
      </bottom>
      <diagonal/>
    </border>
    <border>
      <left style="medium">
        <color theme="3" tint="0.39991454817346722"/>
      </left>
      <right/>
      <top style="medium">
        <color auto="1"/>
      </top>
      <bottom style="medium">
        <color auto="1"/>
      </bottom>
      <diagonal/>
    </border>
    <border>
      <left style="medium">
        <color theme="3" tint="0.39991454817346722"/>
      </left>
      <right/>
      <top/>
      <bottom style="medium">
        <color indexed="64"/>
      </bottom>
      <diagonal/>
    </border>
    <border>
      <left style="medium">
        <color theme="3" tint="0.39991454817346722"/>
      </left>
      <right style="thin">
        <color theme="3" tint="0.39994506668294322"/>
      </right>
      <top style="medium">
        <color theme="3" tint="0.39994506668294322"/>
      </top>
      <bottom style="medium">
        <color theme="3" tint="0.39994506668294322"/>
      </bottom>
      <diagonal/>
    </border>
    <border>
      <left style="medium">
        <color theme="3" tint="0.39991454817346722"/>
      </left>
      <right/>
      <top style="medium">
        <color theme="3" tint="0.39994506668294322"/>
      </top>
      <bottom/>
      <diagonal/>
    </border>
    <border>
      <left/>
      <right style="medium">
        <color theme="3" tint="0.39985351115451523"/>
      </right>
      <top/>
      <bottom/>
      <diagonal/>
    </border>
    <border>
      <left style="thin">
        <color theme="3" tint="0.39991454817346722"/>
      </left>
      <right style="thin">
        <color theme="3" tint="0.39991454817346722"/>
      </right>
      <top style="medium">
        <color theme="3" tint="0.39991454817346722"/>
      </top>
      <bottom/>
      <diagonal/>
    </border>
    <border>
      <left style="medium">
        <color theme="3" tint="0.39988402966399123"/>
      </left>
      <right/>
      <top style="medium">
        <color theme="3" tint="0.39988402966399123"/>
      </top>
      <bottom style="medium">
        <color theme="3" tint="0.39988402966399123"/>
      </bottom>
      <diagonal/>
    </border>
    <border>
      <left/>
      <right/>
      <top style="medium">
        <color theme="3" tint="0.39988402966399123"/>
      </top>
      <bottom style="medium">
        <color theme="3" tint="0.39988402966399123"/>
      </bottom>
      <diagonal/>
    </border>
    <border>
      <left/>
      <right style="medium">
        <color theme="3" tint="0.39988402966399123"/>
      </right>
      <top style="medium">
        <color theme="3" tint="0.39988402966399123"/>
      </top>
      <bottom style="medium">
        <color theme="3" tint="0.39988402966399123"/>
      </bottom>
      <diagonal/>
    </border>
    <border>
      <left style="medium">
        <color theme="3" tint="0.39994506668294322"/>
      </left>
      <right style="thin">
        <color theme="3" tint="0.39994506668294322"/>
      </right>
      <top style="medium">
        <color theme="3" tint="0.39994506668294322"/>
      </top>
      <bottom/>
      <diagonal/>
    </border>
    <border>
      <left style="thin">
        <color theme="3" tint="0.39994506668294322"/>
      </left>
      <right style="thin">
        <color theme="3" tint="0.39994506668294322"/>
      </right>
      <top style="medium">
        <color theme="3" tint="0.39994506668294322"/>
      </top>
      <bottom/>
      <diagonal/>
    </border>
    <border>
      <left style="medium">
        <color theme="3" tint="0.39994506668294322"/>
      </left>
      <right style="thin">
        <color indexed="64"/>
      </right>
      <top style="medium">
        <color theme="3" tint="0.39994506668294322"/>
      </top>
      <bottom style="thin">
        <color auto="1"/>
      </bottom>
      <diagonal/>
    </border>
    <border>
      <left style="thin">
        <color auto="1"/>
      </left>
      <right style="thin">
        <color auto="1"/>
      </right>
      <top style="medium">
        <color theme="3" tint="0.39994506668294322"/>
      </top>
      <bottom style="thin">
        <color auto="1"/>
      </bottom>
      <diagonal/>
    </border>
    <border>
      <left style="medium">
        <color theme="3" tint="0.39994506668294322"/>
      </left>
      <right style="thin">
        <color auto="1"/>
      </right>
      <top style="thin">
        <color auto="1"/>
      </top>
      <bottom style="thin">
        <color auto="1"/>
      </bottom>
      <diagonal/>
    </border>
    <border>
      <left style="medium">
        <color theme="3" tint="0.39994506668294322"/>
      </left>
      <right style="medium">
        <color theme="3" tint="0.39994506668294322"/>
      </right>
      <top style="thin">
        <color auto="1"/>
      </top>
      <bottom style="medium">
        <color theme="3" tint="0.39994506668294322"/>
      </bottom>
      <diagonal/>
    </border>
    <border>
      <left style="thin">
        <color auto="1"/>
      </left>
      <right style="medium">
        <color theme="3" tint="0.39994506668294322"/>
      </right>
      <top style="thin">
        <color auto="1"/>
      </top>
      <bottom style="thin">
        <color auto="1"/>
      </bottom>
      <diagonal/>
    </border>
    <border>
      <left style="medium">
        <color theme="3" tint="0.39994506668294322"/>
      </left>
      <right style="thin">
        <color auto="1"/>
      </right>
      <top style="thin">
        <color auto="1"/>
      </top>
      <bottom style="medium">
        <color theme="3" tint="0.39994506668294322"/>
      </bottom>
      <diagonal/>
    </border>
    <border>
      <left style="thin">
        <color auto="1"/>
      </left>
      <right style="thin">
        <color auto="1"/>
      </right>
      <top style="thin">
        <color auto="1"/>
      </top>
      <bottom style="medium">
        <color theme="3" tint="0.39994506668294322"/>
      </bottom>
      <diagonal/>
    </border>
    <border>
      <left style="thin">
        <color auto="1"/>
      </left>
      <right style="medium">
        <color theme="3" tint="0.39994506668294322"/>
      </right>
      <top style="thin">
        <color auto="1"/>
      </top>
      <bottom style="medium">
        <color theme="3" tint="0.39994506668294322"/>
      </bottom>
      <diagonal/>
    </border>
    <border>
      <left style="thin">
        <color indexed="64"/>
      </left>
      <right style="medium">
        <color theme="3" tint="0.39994506668294322"/>
      </right>
      <top style="medium">
        <color theme="3" tint="0.39994506668294322"/>
      </top>
      <bottom style="thin">
        <color indexed="64"/>
      </bottom>
      <diagonal/>
    </border>
    <border>
      <left style="medium">
        <color theme="3" tint="0.39994506668294322"/>
      </left>
      <right style="medium">
        <color theme="3" tint="0.39994506668294322"/>
      </right>
      <top style="thin">
        <color auto="1"/>
      </top>
      <bottom style="thin">
        <color auto="1"/>
      </bottom>
      <diagonal/>
    </border>
    <border>
      <left/>
      <right style="medium">
        <color theme="3" tint="0.39994506668294322"/>
      </right>
      <top/>
      <bottom style="medium">
        <color theme="3" tint="0.39991454817346722"/>
      </bottom>
      <diagonal/>
    </border>
    <border>
      <left style="medium">
        <color theme="3" tint="0.39985351115451523"/>
      </left>
      <right/>
      <top/>
      <bottom/>
      <diagonal/>
    </border>
    <border>
      <left style="medium">
        <color theme="3" tint="0.39994506668294322"/>
      </left>
      <right style="medium">
        <color theme="3" tint="0.39994506668294322"/>
      </right>
      <top style="medium">
        <color theme="3" tint="0.39994506668294322"/>
      </top>
      <bottom style="thin">
        <color theme="3" tint="0.39991454817346722"/>
      </bottom>
      <diagonal/>
    </border>
    <border>
      <left style="medium">
        <color theme="3" tint="0.39994506668294322"/>
      </left>
      <right style="medium">
        <color theme="3" tint="0.39994506668294322"/>
      </right>
      <top style="thin">
        <color theme="3" tint="0.39991454817346722"/>
      </top>
      <bottom style="thin">
        <color theme="3" tint="0.39991454817346722"/>
      </bottom>
      <diagonal/>
    </border>
    <border>
      <left style="medium">
        <color theme="3" tint="0.39994506668294322"/>
      </left>
      <right style="medium">
        <color theme="3" tint="0.39994506668294322"/>
      </right>
      <top style="thin">
        <color theme="3" tint="0.39991454817346722"/>
      </top>
      <bottom style="medium">
        <color theme="3" tint="0.39994506668294322"/>
      </bottom>
      <diagonal/>
    </border>
    <border>
      <left style="medium">
        <color theme="3" tint="0.39994506668294322"/>
      </left>
      <right/>
      <top style="medium">
        <color theme="3" tint="0.39988402966399123"/>
      </top>
      <bottom style="thin">
        <color theme="3" tint="0.39991454817346722"/>
      </bottom>
      <diagonal/>
    </border>
    <border>
      <left style="thin">
        <color theme="3" tint="0.39994506668294322"/>
      </left>
      <right/>
      <top style="medium">
        <color theme="3" tint="0.39994506668294322"/>
      </top>
      <bottom style="medium">
        <color theme="3" tint="0.39994506668294322"/>
      </bottom>
      <diagonal/>
    </border>
    <border>
      <left/>
      <right style="thin">
        <color theme="3" tint="0.39991454817346722"/>
      </right>
      <top style="medium">
        <color theme="3" tint="0.39988402966399123"/>
      </top>
      <bottom style="thin">
        <color theme="3" tint="0.39991454817346722"/>
      </bottom>
      <diagonal/>
    </border>
    <border>
      <left/>
      <right style="thin">
        <color theme="3" tint="0.39994506668294322"/>
      </right>
      <top style="medium">
        <color theme="3" tint="0.39994506668294322"/>
      </top>
      <bottom style="medium">
        <color theme="3" tint="0.39994506668294322"/>
      </bottom>
      <diagonal/>
    </border>
    <border>
      <left style="medium">
        <color theme="3" tint="0.39985351115451523"/>
      </left>
      <right/>
      <top style="medium">
        <color theme="3" tint="0.39988402966399123"/>
      </top>
      <bottom/>
      <diagonal/>
    </border>
    <border>
      <left/>
      <right/>
      <top style="medium">
        <color theme="3" tint="0.39988402966399123"/>
      </top>
      <bottom/>
      <diagonal/>
    </border>
    <border>
      <left/>
      <right style="medium">
        <color theme="3" tint="0.39985351115451523"/>
      </right>
      <top style="medium">
        <color theme="3" tint="0.39988402966399123"/>
      </top>
      <bottom/>
      <diagonal/>
    </border>
    <border>
      <left style="medium">
        <color theme="3" tint="0.39985351115451523"/>
      </left>
      <right/>
      <top/>
      <bottom style="medium">
        <color theme="3" tint="0.39985351115451523"/>
      </bottom>
      <diagonal/>
    </border>
    <border>
      <left/>
      <right/>
      <top/>
      <bottom style="medium">
        <color theme="3" tint="0.39985351115451523"/>
      </bottom>
      <diagonal/>
    </border>
    <border>
      <left/>
      <right style="medium">
        <color theme="3" tint="0.39985351115451523"/>
      </right>
      <top/>
      <bottom style="medium">
        <color theme="3" tint="0.39985351115451523"/>
      </bottom>
      <diagonal/>
    </border>
    <border>
      <left style="medium">
        <color theme="3" tint="0.39985351115451523"/>
      </left>
      <right style="medium">
        <color theme="3" tint="0.39985351115451523"/>
      </right>
      <top style="medium">
        <color theme="3" tint="0.39988402966399123"/>
      </top>
      <bottom/>
      <diagonal/>
    </border>
    <border>
      <left style="medium">
        <color theme="3" tint="0.39985351115451523"/>
      </left>
      <right style="medium">
        <color theme="3" tint="0.39985351115451523"/>
      </right>
      <top/>
      <bottom/>
      <diagonal/>
    </border>
    <border>
      <left style="medium">
        <color theme="3" tint="0.39985351115451523"/>
      </left>
      <right style="medium">
        <color theme="3" tint="0.39985351115451523"/>
      </right>
      <top/>
      <bottom style="medium">
        <color theme="3" tint="0.39994506668294322"/>
      </bottom>
      <diagonal/>
    </border>
    <border>
      <left style="thin">
        <color theme="3" tint="0.39994506668294322"/>
      </left>
      <right style="thin">
        <color theme="3" tint="0.39991454817346722"/>
      </right>
      <top style="thick">
        <color theme="3" tint="0.39988402966399123"/>
      </top>
      <bottom style="thick">
        <color theme="3" tint="0.39988402966399123"/>
      </bottom>
      <diagonal/>
    </border>
    <border>
      <left style="thin">
        <color theme="3" tint="0.39991454817346722"/>
      </left>
      <right style="thin">
        <color theme="3" tint="0.39994506668294322"/>
      </right>
      <top style="thick">
        <color theme="3" tint="0.39988402966399123"/>
      </top>
      <bottom style="thick">
        <color theme="3" tint="0.39988402966399123"/>
      </bottom>
      <diagonal/>
    </border>
    <border>
      <left style="thick">
        <color theme="3" tint="0.39988402966399123"/>
      </left>
      <right/>
      <top style="thick">
        <color theme="3" tint="0.39985351115451523"/>
      </top>
      <bottom style="thick">
        <color theme="3" tint="0.39988402966399123"/>
      </bottom>
      <diagonal/>
    </border>
    <border>
      <left/>
      <right/>
      <top style="thick">
        <color theme="3" tint="0.39985351115451523"/>
      </top>
      <bottom style="thick">
        <color theme="3" tint="0.39988402966399123"/>
      </bottom>
      <diagonal/>
    </border>
    <border>
      <left/>
      <right style="thick">
        <color theme="3" tint="0.39985351115451523"/>
      </right>
      <top style="thick">
        <color theme="3" tint="0.39985351115451523"/>
      </top>
      <bottom style="thick">
        <color theme="3" tint="0.39988402966399123"/>
      </bottom>
      <diagonal/>
    </border>
    <border>
      <left style="thick">
        <color theme="3" tint="0.39988402966399123"/>
      </left>
      <right style="thick">
        <color theme="3" tint="0.39988402966399123"/>
      </right>
      <top style="thick">
        <color theme="3" tint="0.39988402966399123"/>
      </top>
      <bottom style="thick">
        <color theme="3" tint="0.39988402966399123"/>
      </bottom>
      <diagonal/>
    </border>
    <border>
      <left style="thick">
        <color theme="3" tint="0.39991454817346722"/>
      </left>
      <right style="thin">
        <color theme="3" tint="0.39994506668294322"/>
      </right>
      <top style="thick">
        <color theme="3" tint="0.39988402966399123"/>
      </top>
      <bottom style="thick">
        <color theme="3" tint="0.39988402966399123"/>
      </bottom>
      <diagonal/>
    </border>
    <border>
      <left style="thick">
        <color theme="3" tint="0.39991454817346722"/>
      </left>
      <right style="thin">
        <color theme="3" tint="0.39994506668294322"/>
      </right>
      <top/>
      <bottom style="thick">
        <color theme="3" tint="0.39991454817346722"/>
      </bottom>
      <diagonal/>
    </border>
    <border>
      <left style="thin">
        <color theme="3" tint="0.39994506668294322"/>
      </left>
      <right style="thin">
        <color theme="3" tint="0.39994506668294322"/>
      </right>
      <top/>
      <bottom style="thick">
        <color theme="3" tint="0.39991454817346722"/>
      </bottom>
      <diagonal/>
    </border>
    <border>
      <left style="thin">
        <color theme="3" tint="0.39994506668294322"/>
      </left>
      <right style="thin">
        <color theme="3" tint="0.39991454817346722"/>
      </right>
      <top/>
      <bottom style="thick">
        <color theme="3" tint="0.39991454817346722"/>
      </bottom>
      <diagonal/>
    </border>
    <border>
      <left style="thin">
        <color theme="3" tint="0.39991454817346722"/>
      </left>
      <right style="thin">
        <color theme="3" tint="0.39994506668294322"/>
      </right>
      <top/>
      <bottom style="thick">
        <color theme="3" tint="0.39991454817346722"/>
      </bottom>
      <diagonal/>
    </border>
    <border>
      <left style="thin">
        <color theme="3" tint="0.39991454817346722"/>
      </left>
      <right style="thick">
        <color theme="3" tint="0.39991454817346722"/>
      </right>
      <top style="thick">
        <color theme="3" tint="0.39988402966399123"/>
      </top>
      <bottom style="thick">
        <color theme="3" tint="0.39988402966399123"/>
      </bottom>
      <diagonal/>
    </border>
    <border>
      <left style="thin">
        <color theme="3" tint="0.39994506668294322"/>
      </left>
      <right/>
      <top/>
      <bottom style="thick">
        <color theme="3" tint="0.39991454817346722"/>
      </bottom>
      <diagonal/>
    </border>
    <border>
      <left style="thin">
        <color theme="3" tint="0.39991454817346722"/>
      </left>
      <right style="thin">
        <color theme="3" tint="0.39991454817346722"/>
      </right>
      <top/>
      <bottom style="thick">
        <color theme="3" tint="0.39991454817346722"/>
      </bottom>
      <diagonal/>
    </border>
    <border>
      <left style="thin">
        <color theme="3" tint="0.39991454817346722"/>
      </left>
      <right style="thick">
        <color theme="3" tint="0.39991454817346722"/>
      </right>
      <top/>
      <bottom style="thick">
        <color theme="3" tint="0.39991454817346722"/>
      </bottom>
      <diagonal/>
    </border>
    <border>
      <left style="thick">
        <color theme="3" tint="0.39991454817346722"/>
      </left>
      <right style="thin">
        <color theme="3" tint="0.39991454817346722"/>
      </right>
      <top style="thick">
        <color theme="3" tint="0.39988402966399123"/>
      </top>
      <bottom style="thin">
        <color theme="3" tint="0.39991454817346722"/>
      </bottom>
      <diagonal/>
    </border>
    <border>
      <left style="thin">
        <color theme="3" tint="0.39991454817346722"/>
      </left>
      <right style="thin">
        <color theme="3" tint="0.39991454817346722"/>
      </right>
      <top style="thick">
        <color theme="3" tint="0.39988402966399123"/>
      </top>
      <bottom style="thin">
        <color theme="3" tint="0.39991454817346722"/>
      </bottom>
      <diagonal/>
    </border>
    <border>
      <left style="thin">
        <color theme="3" tint="0.39991454817346722"/>
      </left>
      <right/>
      <top style="thick">
        <color theme="3" tint="0.39988402966399123"/>
      </top>
      <bottom style="thin">
        <color theme="3" tint="0.39991454817346722"/>
      </bottom>
      <diagonal/>
    </border>
    <border>
      <left style="thin">
        <color theme="3" tint="0.39982299264503923"/>
      </left>
      <right style="thin">
        <color theme="3" tint="0.39994506668294322"/>
      </right>
      <top style="thick">
        <color theme="3" tint="0.39988402966399123"/>
      </top>
      <bottom style="thick">
        <color theme="3" tint="0.39988402966399123"/>
      </bottom>
      <diagonal/>
    </border>
    <border>
      <left/>
      <right style="thin">
        <color theme="3" tint="0.39994506668294322"/>
      </right>
      <top style="thick">
        <color theme="3" tint="0.39988402966399123"/>
      </top>
      <bottom style="thick">
        <color theme="3" tint="0.39988402966399123"/>
      </bottom>
      <diagonal/>
    </border>
    <border>
      <left/>
      <right style="thin">
        <color theme="3" tint="0.39994506668294322"/>
      </right>
      <top/>
      <bottom style="thick">
        <color theme="3" tint="0.39985351115451523"/>
      </bottom>
      <diagonal/>
    </border>
    <border>
      <left style="thick">
        <color theme="3" tint="0.39985351115451523"/>
      </left>
      <right style="thin">
        <color theme="3" tint="0.39985351115451523"/>
      </right>
      <top style="thick">
        <color theme="3" tint="0.39988402966399123"/>
      </top>
      <bottom style="thin">
        <color theme="3" tint="0.39985351115451523"/>
      </bottom>
      <diagonal/>
    </border>
    <border>
      <left style="thin">
        <color theme="3" tint="0.39985351115451523"/>
      </left>
      <right style="thin">
        <color theme="3" tint="0.39985351115451523"/>
      </right>
      <top style="thick">
        <color theme="3" tint="0.39988402966399123"/>
      </top>
      <bottom style="thin">
        <color theme="3" tint="0.39985351115451523"/>
      </bottom>
      <diagonal/>
    </border>
    <border>
      <left style="thick">
        <color theme="3" tint="0.39985351115451523"/>
      </left>
      <right style="thin">
        <color theme="3" tint="0.39985351115451523"/>
      </right>
      <top style="thin">
        <color theme="3" tint="0.39985351115451523"/>
      </top>
      <bottom style="thick">
        <color theme="3" tint="0.39985351115451523"/>
      </bottom>
      <diagonal/>
    </border>
    <border>
      <left style="thin">
        <color theme="3" tint="0.39985351115451523"/>
      </left>
      <right style="thin">
        <color theme="3" tint="0.39985351115451523"/>
      </right>
      <top style="thin">
        <color theme="3" tint="0.39985351115451523"/>
      </top>
      <bottom style="thick">
        <color theme="3" tint="0.39985351115451523"/>
      </bottom>
      <diagonal/>
    </border>
    <border>
      <left style="thin">
        <color theme="3" tint="0.39991454817346722"/>
      </left>
      <right style="thick">
        <color theme="3" tint="0.39985351115451523"/>
      </right>
      <top style="thick">
        <color theme="3" tint="0.39988402966399123"/>
      </top>
      <bottom style="thick">
        <color theme="3" tint="0.39988402966399123"/>
      </bottom>
      <diagonal/>
    </border>
    <border>
      <left style="thick">
        <color theme="3" tint="0.39991454817346722"/>
      </left>
      <right style="thin">
        <color theme="3" tint="0.39988402966399123"/>
      </right>
      <top style="thin">
        <color theme="3" tint="0.39991454817346722"/>
      </top>
      <bottom style="thick">
        <color theme="3" tint="0.39985351115451523"/>
      </bottom>
      <diagonal/>
    </border>
    <border>
      <left style="thin">
        <color theme="3" tint="0.39988402966399123"/>
      </left>
      <right style="thin">
        <color theme="3" tint="0.39988402966399123"/>
      </right>
      <top style="thin">
        <color theme="3" tint="0.39991454817346722"/>
      </top>
      <bottom style="thick">
        <color theme="3" tint="0.39985351115451523"/>
      </bottom>
      <diagonal/>
    </border>
    <border>
      <left style="thin">
        <color theme="3" tint="0.39988402966399123"/>
      </left>
      <right style="thin">
        <color theme="3" tint="0.39988402966399123"/>
      </right>
      <top/>
      <bottom style="thick">
        <color theme="3" tint="0.39985351115451523"/>
      </bottom>
      <diagonal/>
    </border>
    <border>
      <left style="thick">
        <color theme="3" tint="0.39991454817346722"/>
      </left>
      <right style="thin">
        <color theme="3" tint="0.39994506668294322"/>
      </right>
      <top style="thick">
        <color theme="3" tint="0.39991454817346722"/>
      </top>
      <bottom style="thin">
        <color theme="3" tint="0.39988402966399123"/>
      </bottom>
      <diagonal/>
    </border>
    <border>
      <left style="thick">
        <color theme="3" tint="0.39991454817346722"/>
      </left>
      <right style="thin">
        <color theme="3" tint="0.39994506668294322"/>
      </right>
      <top style="thin">
        <color theme="3" tint="0.39988402966399123"/>
      </top>
      <bottom style="thin">
        <color theme="3" tint="0.39994506668294322"/>
      </bottom>
      <diagonal/>
    </border>
    <border>
      <left style="thick">
        <color theme="3" tint="0.39991454817346722"/>
      </left>
      <right style="thin">
        <color theme="3" tint="0.39994506668294322"/>
      </right>
      <top style="thin">
        <color theme="3" tint="0.39988402966399123"/>
      </top>
      <bottom style="thin">
        <color theme="3" tint="0.39988402966399123"/>
      </bottom>
      <diagonal/>
    </border>
    <border>
      <left style="thick">
        <color theme="3" tint="0.39988402966399123"/>
      </left>
      <right style="thin">
        <color theme="3" tint="0.39988402966399123"/>
      </right>
      <top style="thin">
        <color theme="3" tint="0.39988402966399123"/>
      </top>
      <bottom style="thick">
        <color theme="3" tint="0.39985351115451523"/>
      </bottom>
      <diagonal/>
    </border>
    <border>
      <left style="thin">
        <color theme="3" tint="0.39988402966399123"/>
      </left>
      <right style="thin">
        <color theme="3" tint="0.39988402966399123"/>
      </right>
      <top style="thin">
        <color theme="3" tint="0.39988402966399123"/>
      </top>
      <bottom style="thick">
        <color theme="3" tint="0.39985351115451523"/>
      </bottom>
      <diagonal/>
    </border>
    <border>
      <left style="thick">
        <color theme="3" tint="0.39988402966399123"/>
      </left>
      <right/>
      <top style="thick">
        <color theme="3" tint="0.39988402966399123"/>
      </top>
      <bottom style="thick">
        <color theme="3" tint="0.39988402966399123"/>
      </bottom>
      <diagonal/>
    </border>
    <border>
      <left style="thick">
        <color theme="3" tint="0.39985351115451523"/>
      </left>
      <right/>
      <top/>
      <bottom/>
      <diagonal/>
    </border>
    <border>
      <left style="thin">
        <color theme="3" tint="0.39988402966399123"/>
      </left>
      <right/>
      <top/>
      <bottom style="thick">
        <color theme="3" tint="0.39985351115451523"/>
      </bottom>
      <diagonal/>
    </border>
    <border>
      <left style="thin">
        <color theme="3" tint="0.39994506668294322"/>
      </left>
      <right style="thick">
        <color theme="3" tint="0.39991454817346722"/>
      </right>
      <top style="thin">
        <color theme="3" tint="0.39991454817346722"/>
      </top>
      <bottom style="thin">
        <color theme="3" tint="0.39991454817346722"/>
      </bottom>
      <diagonal/>
    </border>
    <border>
      <left style="thin">
        <color theme="3" tint="0.39994506668294322"/>
      </left>
      <right style="thin">
        <color theme="3" tint="0.39994506668294322"/>
      </right>
      <top style="thick">
        <color theme="3" tint="0.39991454817346722"/>
      </top>
      <bottom/>
      <diagonal/>
    </border>
    <border>
      <left style="thin">
        <color theme="3" tint="0.39994506668294322"/>
      </left>
      <right style="thick">
        <color theme="3" tint="0.39991454817346722"/>
      </right>
      <top style="thick">
        <color theme="3" tint="0.39991454817346722"/>
      </top>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style="thick">
        <color theme="3" tint="0.39991454817346722"/>
      </right>
      <top/>
      <bottom style="thin">
        <color theme="3" tint="0.39994506668294322"/>
      </bottom>
      <diagonal/>
    </border>
    <border>
      <left style="thin">
        <color theme="3" tint="0.39994506668294322"/>
      </left>
      <right style="thin">
        <color theme="3" tint="0.39994506668294322"/>
      </right>
      <top style="thin">
        <color theme="3" tint="0.39991454817346722"/>
      </top>
      <bottom style="thin">
        <color theme="3" tint="0.39991454817346722"/>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medium">
        <color theme="3" tint="0.39988402966399123"/>
      </right>
      <top style="medium">
        <color theme="3" tint="0.39991454817346722"/>
      </top>
      <bottom style="medium">
        <color theme="3" tint="0.39991454817346722"/>
      </bottom>
      <diagonal/>
    </border>
    <border>
      <left/>
      <right style="medium">
        <color theme="3" tint="0.39991454817346722"/>
      </right>
      <top style="medium">
        <color theme="3" tint="0.39994506668294322"/>
      </top>
      <bottom/>
      <diagonal/>
    </border>
    <border>
      <left style="thin">
        <color theme="3" tint="0.39991454817346722"/>
      </left>
      <right style="thin">
        <color theme="3" tint="0.39988402966399123"/>
      </right>
      <top style="medium">
        <color theme="3" tint="0.39991454817346722"/>
      </top>
      <bottom style="medium">
        <color theme="3" tint="0.39991454817346722"/>
      </bottom>
      <diagonal/>
    </border>
    <border>
      <left style="thin">
        <color theme="3" tint="0.39985351115451523"/>
      </left>
      <right style="thin">
        <color theme="3" tint="0.39985351115451523"/>
      </right>
      <top style="medium">
        <color theme="3" tint="0.39988402966399123"/>
      </top>
      <bottom style="medium">
        <color theme="3" tint="0.39985351115451523"/>
      </bottom>
      <diagonal/>
    </border>
    <border>
      <left style="thin">
        <color theme="3" tint="0.39988402966399123"/>
      </left>
      <right style="thin">
        <color theme="3" tint="0.39988402966399123"/>
      </right>
      <top style="medium">
        <color theme="3" tint="0.39994506668294322"/>
      </top>
      <bottom style="medium">
        <color theme="3" tint="0.39991454817346722"/>
      </bottom>
      <diagonal/>
    </border>
    <border>
      <left style="medium">
        <color theme="3" tint="0.39991454817346722"/>
      </left>
      <right style="thin">
        <color theme="3" tint="0.39991454817346722"/>
      </right>
      <top style="medium">
        <color theme="3" tint="0.39991454817346722"/>
      </top>
      <bottom style="medium">
        <color theme="3" tint="0.39988402966399123"/>
      </bottom>
      <diagonal/>
    </border>
    <border>
      <left style="thin">
        <color theme="3" tint="0.39991454817346722"/>
      </left>
      <right style="thin">
        <color theme="3" tint="0.39991454817346722"/>
      </right>
      <top style="medium">
        <color theme="3" tint="0.39991454817346722"/>
      </top>
      <bottom style="medium">
        <color theme="3" tint="0.39988402966399123"/>
      </bottom>
      <diagonal/>
    </border>
    <border>
      <left style="thin">
        <color theme="3" tint="0.39991454817346722"/>
      </left>
      <right style="medium">
        <color theme="3" tint="0.39988402966399123"/>
      </right>
      <top style="medium">
        <color theme="3" tint="0.39991454817346722"/>
      </top>
      <bottom style="medium">
        <color theme="3" tint="0.39988402966399123"/>
      </bottom>
      <diagonal/>
    </border>
    <border>
      <left style="thin">
        <color theme="3" tint="0.39985351115451523"/>
      </left>
      <right style="medium">
        <color theme="3" tint="0.39988402966399123"/>
      </right>
      <top style="medium">
        <color theme="3" tint="0.39991454817346722"/>
      </top>
      <bottom style="medium">
        <color theme="3" tint="0.39982299264503923"/>
      </bottom>
      <diagonal/>
    </border>
    <border>
      <left style="thin">
        <color theme="3" tint="0.39991454817346722"/>
      </left>
      <right style="medium">
        <color theme="3" tint="0.39985351115451523"/>
      </right>
      <top style="medium">
        <color theme="3" tint="0.39991454817346722"/>
      </top>
      <bottom style="medium">
        <color theme="3" tint="0.39988402966399123"/>
      </bottom>
      <diagonal/>
    </border>
    <border>
      <left style="thin">
        <color theme="3" tint="0.39994506668294322"/>
      </left>
      <right style="thin">
        <color theme="3" tint="0.39991454817346722"/>
      </right>
      <top style="medium">
        <color theme="3" tint="0.39994506668294322"/>
      </top>
      <bottom style="medium">
        <color theme="3" tint="0.39994506668294322"/>
      </bottom>
      <diagonal/>
    </border>
    <border>
      <left style="thin">
        <color theme="3" tint="0.39991454817346722"/>
      </left>
      <right style="thin">
        <color theme="3" tint="0.39994506668294322"/>
      </right>
      <top style="medium">
        <color theme="3" tint="0.39994506668294322"/>
      </top>
      <bottom style="medium">
        <color theme="3" tint="0.39994506668294322"/>
      </bottom>
      <diagonal/>
    </border>
    <border>
      <left style="thin">
        <color theme="3" tint="0.39994506668294322"/>
      </left>
      <right style="thin">
        <color theme="3" tint="0.39994506668294322"/>
      </right>
      <top style="thick">
        <color theme="3" tint="0.39991454817346722"/>
      </top>
      <bottom style="thin">
        <color theme="3" tint="0.39991454817346722"/>
      </bottom>
      <diagonal/>
    </border>
    <border>
      <left style="thin">
        <color theme="3" tint="0.39994506668294322"/>
      </left>
      <right style="thin">
        <color theme="3" tint="0.39994506668294322"/>
      </right>
      <top style="thin">
        <color theme="3" tint="0.39991454817346722"/>
      </top>
      <bottom style="thick">
        <color theme="3" tint="0.39991454817346722"/>
      </bottom>
      <diagonal/>
    </border>
    <border>
      <left style="thick">
        <color theme="3" tint="0.39991454817346722"/>
      </left>
      <right style="thin">
        <color theme="3" tint="0.39994506668294322"/>
      </right>
      <top style="thin">
        <color theme="3" tint="0.39994506668294322"/>
      </top>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thick">
        <color theme="3" tint="0.39991454817346722"/>
      </right>
      <top style="thin">
        <color theme="3" tint="0.39994506668294322"/>
      </top>
      <bottom style="thin">
        <color theme="3" tint="0.39991454817346722"/>
      </bottom>
      <diagonal/>
    </border>
    <border>
      <left style="thin">
        <color theme="3" tint="0.39994506668294322"/>
      </left>
      <right style="thick">
        <color theme="3" tint="0.39991454817346722"/>
      </right>
      <top style="thin">
        <color theme="3" tint="0.39991454817346722"/>
      </top>
      <bottom style="thin">
        <color theme="3" tint="0.39994506668294322"/>
      </bottom>
      <diagonal/>
    </border>
    <border>
      <left style="medium">
        <color theme="3" tint="0.39988402966399123"/>
      </left>
      <right style="thin">
        <color rgb="FF000099"/>
      </right>
      <top/>
      <bottom style="thin">
        <color theme="3" tint="0.39988402966399123"/>
      </bottom>
      <diagonal/>
    </border>
    <border>
      <left style="thin">
        <color rgb="FF000099"/>
      </left>
      <right style="medium">
        <color theme="3" tint="0.39991454817346722"/>
      </right>
      <top/>
      <bottom style="thin">
        <color theme="3" tint="0.39988402966399123"/>
      </bottom>
      <diagonal/>
    </border>
    <border>
      <left/>
      <right/>
      <top/>
      <bottom style="thin">
        <color theme="3" tint="0.39988402966399123"/>
      </bottom>
      <diagonal/>
    </border>
    <border>
      <left/>
      <right style="medium">
        <color theme="3" tint="0.39988402966399123"/>
      </right>
      <top/>
      <bottom style="thin">
        <color theme="3" tint="0.39988402966399123"/>
      </bottom>
      <diagonal/>
    </border>
    <border>
      <left style="medium">
        <color theme="3" tint="0.39991454817346722"/>
      </left>
      <right style="thin">
        <color theme="3" tint="0.39991454817346722"/>
      </right>
      <top style="medium">
        <color theme="3" tint="0.39994506668294322"/>
      </top>
      <bottom style="thin">
        <color theme="3" tint="0.39991454817346722"/>
      </bottom>
      <diagonal/>
    </border>
    <border>
      <left style="thin">
        <color theme="3" tint="0.39991454817346722"/>
      </left>
      <right style="medium">
        <color theme="3" tint="0.39991454817346722"/>
      </right>
      <top style="medium">
        <color theme="3" tint="0.39994506668294322"/>
      </top>
      <bottom style="thin">
        <color theme="3" tint="0.39991454817346722"/>
      </bottom>
      <diagonal/>
    </border>
    <border>
      <left style="medium">
        <color theme="3" tint="0.39991454817346722"/>
      </left>
      <right/>
      <top style="thin">
        <color theme="3" tint="0.39991454817346722"/>
      </top>
      <bottom style="medium">
        <color theme="3" tint="0.39988402966399123"/>
      </bottom>
      <diagonal/>
    </border>
    <border>
      <left/>
      <right/>
      <top style="thin">
        <color theme="3" tint="0.39991454817346722"/>
      </top>
      <bottom style="medium">
        <color theme="3" tint="0.39988402966399123"/>
      </bottom>
      <diagonal/>
    </border>
    <border>
      <left/>
      <right style="medium">
        <color theme="3" tint="0.39988402966399123"/>
      </right>
      <top style="thin">
        <color theme="3" tint="0.39991454817346722"/>
      </top>
      <bottom style="medium">
        <color theme="3" tint="0.39988402966399123"/>
      </bottom>
      <diagonal/>
    </border>
  </borders>
  <cellStyleXfs count="1">
    <xf numFmtId="0" fontId="0" fillId="0" borderId="0"/>
  </cellStyleXfs>
  <cellXfs count="719">
    <xf numFmtId="0" fontId="0" fillId="0" borderId="0" xfId="0"/>
    <xf numFmtId="0" fontId="0" fillId="0" borderId="0" xfId="0" applyBorder="1"/>
    <xf numFmtId="3" fontId="14" fillId="4" borderId="31" xfId="0" applyNumberFormat="1" applyFont="1" applyFill="1" applyBorder="1" applyAlignment="1" applyProtection="1">
      <alignment horizontal="left" vertical="center" indent="1"/>
      <protection locked="0"/>
    </xf>
    <xf numFmtId="3" fontId="14" fillId="4" borderId="33" xfId="0" applyNumberFormat="1" applyFont="1" applyFill="1" applyBorder="1" applyAlignment="1" applyProtection="1">
      <alignment horizontal="left" vertical="center" indent="1"/>
      <protection locked="0"/>
    </xf>
    <xf numFmtId="3" fontId="14" fillId="4" borderId="35" xfId="0" applyNumberFormat="1" applyFont="1" applyFill="1" applyBorder="1" applyAlignment="1" applyProtection="1">
      <alignment horizontal="left" vertical="center" indent="1"/>
      <protection locked="0"/>
    </xf>
    <xf numFmtId="3" fontId="14" fillId="4" borderId="37" xfId="0" applyNumberFormat="1" applyFont="1" applyFill="1" applyBorder="1" applyAlignment="1" applyProtection="1">
      <alignment horizontal="left" vertical="center" indent="1"/>
      <protection locked="0"/>
    </xf>
    <xf numFmtId="3" fontId="14" fillId="4" borderId="39" xfId="0" applyNumberFormat="1" applyFont="1" applyFill="1" applyBorder="1" applyAlignment="1" applyProtection="1">
      <alignment horizontal="left" vertical="center" indent="1"/>
      <protection locked="0"/>
    </xf>
    <xf numFmtId="3" fontId="14" fillId="4" borderId="41" xfId="0" applyNumberFormat="1" applyFont="1" applyFill="1" applyBorder="1" applyAlignment="1" applyProtection="1">
      <alignment horizontal="left" vertical="center" indent="1"/>
      <protection locked="0"/>
    </xf>
    <xf numFmtId="0" fontId="16" fillId="5" borderId="42" xfId="0" applyFont="1" applyFill="1" applyBorder="1" applyAlignment="1" applyProtection="1">
      <alignment horizontal="center" vertical="center" wrapText="1"/>
    </xf>
    <xf numFmtId="0" fontId="3" fillId="0" borderId="0" xfId="0" applyFont="1" applyFill="1" applyBorder="1"/>
    <xf numFmtId="0" fontId="3" fillId="0" borderId="0" xfId="0" applyFont="1" applyFill="1" applyBorder="1" applyAlignment="1">
      <alignment horizontal="right" indent="2"/>
    </xf>
    <xf numFmtId="0" fontId="10" fillId="0" borderId="0" xfId="0" applyFont="1" applyFill="1" applyBorder="1"/>
    <xf numFmtId="0" fontId="0" fillId="0" borderId="0" xfId="0" applyAlignment="1">
      <alignment horizontal="center"/>
    </xf>
    <xf numFmtId="0" fontId="19" fillId="5" borderId="44" xfId="0" applyFont="1" applyFill="1" applyBorder="1" applyAlignment="1" applyProtection="1">
      <alignment horizontal="center" vertical="center" wrapText="1"/>
    </xf>
    <xf numFmtId="0" fontId="16" fillId="5" borderId="44" xfId="0" applyFont="1" applyFill="1" applyBorder="1" applyAlignment="1" applyProtection="1">
      <alignment horizontal="center" vertical="center" wrapText="1"/>
    </xf>
    <xf numFmtId="0" fontId="16" fillId="2" borderId="44" xfId="0" applyFont="1" applyFill="1" applyBorder="1" applyAlignment="1" applyProtection="1">
      <alignment horizontal="center" vertical="center" wrapText="1"/>
    </xf>
    <xf numFmtId="0" fontId="25" fillId="0" borderId="0" xfId="0" applyFont="1" applyFill="1" applyBorder="1"/>
    <xf numFmtId="0" fontId="0" fillId="0" borderId="0" xfId="0" applyFill="1"/>
    <xf numFmtId="0" fontId="16" fillId="0" borderId="0" xfId="0" applyFont="1" applyFill="1" applyBorder="1" applyAlignment="1" applyProtection="1">
      <alignment horizontal="left" vertical="center" wrapText="1"/>
    </xf>
    <xf numFmtId="0" fontId="22" fillId="2" borderId="49" xfId="0" applyFont="1" applyFill="1" applyBorder="1" applyAlignment="1">
      <alignment horizontal="center" vertical="center"/>
    </xf>
    <xf numFmtId="0" fontId="0" fillId="0" borderId="57" xfId="0" applyBorder="1"/>
    <xf numFmtId="0" fontId="22" fillId="2" borderId="50" xfId="0" applyFont="1" applyFill="1" applyBorder="1" applyAlignment="1">
      <alignment horizontal="center" vertical="center" wrapText="1"/>
    </xf>
    <xf numFmtId="0" fontId="23" fillId="4" borderId="73" xfId="0" applyFont="1" applyFill="1" applyBorder="1"/>
    <xf numFmtId="173" fontId="24" fillId="4" borderId="74" xfId="0" applyNumberFormat="1" applyFont="1" applyFill="1" applyBorder="1" applyAlignment="1">
      <alignment horizontal="left"/>
    </xf>
    <xf numFmtId="0" fontId="16" fillId="5" borderId="43" xfId="0" applyFont="1" applyFill="1" applyBorder="1" applyAlignment="1" applyProtection="1">
      <alignment horizontal="center" vertical="center" wrapText="1"/>
    </xf>
    <xf numFmtId="170" fontId="17" fillId="4" borderId="102" xfId="0" applyNumberFormat="1" applyFont="1" applyFill="1" applyBorder="1" applyAlignment="1" applyProtection="1">
      <alignment horizontal="right" wrapText="1" indent="1"/>
    </xf>
    <xf numFmtId="170" fontId="17" fillId="4" borderId="103" xfId="0" applyNumberFormat="1" applyFont="1" applyFill="1" applyBorder="1" applyAlignment="1" applyProtection="1">
      <alignment horizontal="right" wrapText="1" indent="1"/>
    </xf>
    <xf numFmtId="0" fontId="38" fillId="0" borderId="0" xfId="0" applyFont="1" applyFill="1" applyBorder="1" applyAlignment="1" applyProtection="1">
      <alignment horizontal="left" vertical="center"/>
    </xf>
    <xf numFmtId="0" fontId="23" fillId="0" borderId="0" xfId="0" applyFont="1" applyFill="1" applyBorder="1"/>
    <xf numFmtId="172" fontId="24" fillId="0" borderId="0" xfId="0" applyNumberFormat="1" applyFont="1" applyFill="1" applyBorder="1" applyAlignment="1">
      <alignment horizontal="center"/>
    </xf>
    <xf numFmtId="0" fontId="22" fillId="2" borderId="112" xfId="0" applyFont="1" applyFill="1" applyBorder="1" applyAlignment="1">
      <alignment horizontal="center"/>
    </xf>
    <xf numFmtId="0" fontId="22" fillId="2" borderId="113" xfId="0" applyFont="1" applyFill="1" applyBorder="1" applyAlignment="1">
      <alignment horizontal="center"/>
    </xf>
    <xf numFmtId="0" fontId="23" fillId="4" borderId="114" xfId="0" applyFont="1" applyFill="1" applyBorder="1"/>
    <xf numFmtId="172" fontId="24" fillId="4" borderId="115" xfId="0" applyNumberFormat="1" applyFont="1" applyFill="1" applyBorder="1" applyAlignment="1">
      <alignment horizontal="center"/>
    </xf>
    <xf numFmtId="171" fontId="24" fillId="4" borderId="115" xfId="0" applyNumberFormat="1" applyFont="1" applyFill="1" applyBorder="1" applyAlignment="1">
      <alignment horizontal="center"/>
    </xf>
    <xf numFmtId="0" fontId="23" fillId="4" borderId="116" xfId="0" applyFont="1" applyFill="1" applyBorder="1"/>
    <xf numFmtId="171" fontId="24" fillId="4" borderId="117" xfId="0" applyNumberFormat="1" applyFont="1" applyFill="1" applyBorder="1" applyAlignment="1">
      <alignment horizontal="center"/>
    </xf>
    <xf numFmtId="0" fontId="23" fillId="4" borderId="118" xfId="0" applyFont="1" applyFill="1" applyBorder="1"/>
    <xf numFmtId="172" fontId="24" fillId="4" borderId="119" xfId="0" applyNumberFormat="1" applyFont="1" applyFill="1" applyBorder="1" applyAlignment="1">
      <alignment horizontal="center"/>
    </xf>
    <xf numFmtId="171" fontId="24" fillId="4" borderId="119" xfId="0" applyNumberFormat="1" applyFont="1" applyFill="1" applyBorder="1" applyAlignment="1">
      <alignment horizontal="center"/>
    </xf>
    <xf numFmtId="0" fontId="22" fillId="2" borderId="112" xfId="0" applyFont="1" applyFill="1" applyBorder="1" applyAlignment="1">
      <alignment horizontal="center" vertical="center"/>
    </xf>
    <xf numFmtId="0" fontId="22" fillId="2" borderId="113" xfId="0" applyFont="1" applyFill="1" applyBorder="1" applyAlignment="1">
      <alignment horizontal="center" wrapText="1"/>
    </xf>
    <xf numFmtId="172" fontId="24" fillId="4" borderId="115" xfId="0" applyNumberFormat="1" applyFont="1" applyFill="1" applyBorder="1" applyAlignment="1">
      <alignment horizontal="left"/>
    </xf>
    <xf numFmtId="171" fontId="24" fillId="4" borderId="115" xfId="0" applyNumberFormat="1" applyFont="1" applyFill="1" applyBorder="1" applyAlignment="1">
      <alignment horizontal="left"/>
    </xf>
    <xf numFmtId="171" fontId="24" fillId="4" borderId="117" xfId="0" applyNumberFormat="1" applyFont="1" applyFill="1" applyBorder="1" applyAlignment="1">
      <alignment horizontal="left"/>
    </xf>
    <xf numFmtId="172" fontId="24" fillId="4" borderId="119" xfId="0" applyNumberFormat="1" applyFont="1" applyFill="1" applyBorder="1" applyAlignment="1">
      <alignment horizontal="left"/>
    </xf>
    <xf numFmtId="171" fontId="24" fillId="4" borderId="119" xfId="0" applyNumberFormat="1" applyFont="1" applyFill="1" applyBorder="1" applyAlignment="1">
      <alignment horizontal="left"/>
    </xf>
    <xf numFmtId="177" fontId="0" fillId="4" borderId="108" xfId="0" applyNumberFormat="1" applyFill="1" applyBorder="1"/>
    <xf numFmtId="4" fontId="41" fillId="4" borderId="128" xfId="0" applyNumberFormat="1" applyFont="1" applyFill="1" applyBorder="1" applyAlignment="1" applyProtection="1">
      <alignment horizontal="left" vertical="center"/>
      <protection locked="0"/>
    </xf>
    <xf numFmtId="4" fontId="41" fillId="4" borderId="129" xfId="0" applyNumberFormat="1" applyFont="1" applyFill="1" applyBorder="1" applyAlignment="1" applyProtection="1">
      <alignment horizontal="left" vertical="center"/>
      <protection locked="0"/>
    </xf>
    <xf numFmtId="4" fontId="41" fillId="4" borderId="152" xfId="0" applyNumberFormat="1" applyFont="1" applyFill="1" applyBorder="1" applyAlignment="1" applyProtection="1">
      <alignment horizontal="left" vertical="center"/>
      <protection locked="0"/>
    </xf>
    <xf numFmtId="4" fontId="41" fillId="4" borderId="153" xfId="0" applyNumberFormat="1" applyFont="1" applyFill="1" applyBorder="1" applyAlignment="1" applyProtection="1">
      <alignment horizontal="left" vertical="center"/>
      <protection locked="0"/>
    </xf>
    <xf numFmtId="4" fontId="41" fillId="4" borderId="154" xfId="0" applyNumberFormat="1" applyFont="1" applyFill="1" applyBorder="1" applyAlignment="1" applyProtection="1">
      <alignment horizontal="left" vertical="center"/>
      <protection locked="0"/>
    </xf>
    <xf numFmtId="4" fontId="41" fillId="4" borderId="155" xfId="0" applyNumberFormat="1" applyFont="1" applyFill="1" applyBorder="1" applyAlignment="1" applyProtection="1">
      <alignment horizontal="left" vertical="center"/>
      <protection locked="0"/>
    </xf>
    <xf numFmtId="4" fontId="41" fillId="4" borderId="156" xfId="0" applyNumberFormat="1" applyFont="1" applyFill="1" applyBorder="1" applyAlignment="1" applyProtection="1">
      <alignment horizontal="left" vertical="center"/>
      <protection locked="0"/>
    </xf>
    <xf numFmtId="2" fontId="41" fillId="4" borderId="152" xfId="0" applyNumberFormat="1" applyFont="1" applyFill="1" applyBorder="1" applyAlignment="1" applyProtection="1">
      <alignment horizontal="left" vertical="center"/>
      <protection locked="0"/>
    </xf>
    <xf numFmtId="2" fontId="41" fillId="4" borderId="153" xfId="0" applyNumberFormat="1" applyFont="1" applyFill="1" applyBorder="1" applyAlignment="1" applyProtection="1">
      <alignment horizontal="left" vertical="center"/>
      <protection locked="0"/>
    </xf>
    <xf numFmtId="49" fontId="47" fillId="4" borderId="131" xfId="0" applyNumberFormat="1" applyFont="1" applyFill="1" applyBorder="1" applyAlignment="1" applyProtection="1">
      <alignment horizontal="center"/>
    </xf>
    <xf numFmtId="1" fontId="47" fillId="4" borderId="0" xfId="0" applyNumberFormat="1" applyFont="1" applyFill="1" applyBorder="1" applyAlignment="1" applyProtection="1">
      <alignment horizontal="center"/>
    </xf>
    <xf numFmtId="49" fontId="49" fillId="4" borderId="131" xfId="0" applyNumberFormat="1" applyFont="1" applyFill="1" applyBorder="1" applyAlignment="1" applyProtection="1">
      <alignment horizontal="center"/>
    </xf>
    <xf numFmtId="1" fontId="49" fillId="4" borderId="0" xfId="0" applyNumberFormat="1" applyFont="1" applyFill="1" applyBorder="1" applyAlignment="1" applyProtection="1">
      <alignment horizontal="center"/>
    </xf>
    <xf numFmtId="49" fontId="49" fillId="4" borderId="133" xfId="0" applyNumberFormat="1" applyFont="1" applyFill="1" applyBorder="1" applyAlignment="1" applyProtection="1">
      <alignment horizontal="center"/>
    </xf>
    <xf numFmtId="1" fontId="49" fillId="4" borderId="134" xfId="0" applyNumberFormat="1" applyFont="1" applyFill="1" applyBorder="1" applyAlignment="1" applyProtection="1">
      <alignment horizontal="center"/>
    </xf>
    <xf numFmtId="178" fontId="41" fillId="4" borderId="165" xfId="0" applyNumberFormat="1" applyFont="1" applyFill="1" applyBorder="1" applyAlignment="1" applyProtection="1">
      <alignment horizontal="left" vertical="center"/>
      <protection locked="0"/>
    </xf>
    <xf numFmtId="178" fontId="41" fillId="4" borderId="167" xfId="0" applyNumberFormat="1" applyFont="1" applyFill="1" applyBorder="1" applyAlignment="1" applyProtection="1">
      <alignment horizontal="left" vertical="center"/>
      <protection locked="0"/>
    </xf>
    <xf numFmtId="178" fontId="41" fillId="4" borderId="168" xfId="0" applyNumberFormat="1" applyFont="1" applyFill="1" applyBorder="1" applyAlignment="1" applyProtection="1">
      <alignment horizontal="left" vertical="center"/>
      <protection locked="0"/>
    </xf>
    <xf numFmtId="4" fontId="41" fillId="4" borderId="175" xfId="0" applyNumberFormat="1" applyFont="1" applyFill="1" applyBorder="1" applyAlignment="1" applyProtection="1">
      <alignment horizontal="left" vertical="center"/>
      <protection locked="0"/>
    </xf>
    <xf numFmtId="4" fontId="41" fillId="4" borderId="176" xfId="0" applyNumberFormat="1" applyFont="1" applyFill="1" applyBorder="1" applyAlignment="1" applyProtection="1">
      <alignment horizontal="left" vertical="center"/>
      <protection locked="0"/>
    </xf>
    <xf numFmtId="0" fontId="32" fillId="0" borderId="0" xfId="0" applyFont="1" applyFill="1"/>
    <xf numFmtId="0" fontId="0" fillId="0" borderId="0" xfId="0" applyFill="1" applyAlignment="1">
      <alignment horizontal="center"/>
    </xf>
    <xf numFmtId="49" fontId="50" fillId="4" borderId="0" xfId="0" applyNumberFormat="1" applyFont="1" applyFill="1" applyBorder="1" applyAlignment="1" applyProtection="1">
      <alignment horizontal="left"/>
    </xf>
    <xf numFmtId="49" fontId="47" fillId="4" borderId="171" xfId="0" applyNumberFormat="1" applyFont="1" applyFill="1" applyBorder="1" applyAlignment="1" applyProtection="1">
      <alignment horizontal="left"/>
    </xf>
    <xf numFmtId="49" fontId="50" fillId="4" borderId="134" xfId="0" applyNumberFormat="1" applyFont="1" applyFill="1" applyBorder="1" applyAlignment="1" applyProtection="1">
      <alignment horizontal="left"/>
    </xf>
    <xf numFmtId="0" fontId="49" fillId="4" borderId="184" xfId="0" applyFont="1" applyFill="1" applyBorder="1" applyProtection="1"/>
    <xf numFmtId="0" fontId="49" fillId="4" borderId="185" xfId="0" applyFont="1" applyFill="1" applyBorder="1" applyProtection="1"/>
    <xf numFmtId="0" fontId="49" fillId="4" borderId="186" xfId="0" applyFont="1" applyFill="1" applyBorder="1" applyProtection="1"/>
    <xf numFmtId="0" fontId="49" fillId="4" borderId="187" xfId="0" applyFont="1" applyFill="1" applyBorder="1" applyProtection="1"/>
    <xf numFmtId="0" fontId="49" fillId="4" borderId="188" xfId="0" applyFont="1" applyFill="1" applyBorder="1" applyProtection="1"/>
    <xf numFmtId="0" fontId="49" fillId="4" borderId="189" xfId="0" applyFont="1" applyFill="1" applyBorder="1" applyProtection="1"/>
    <xf numFmtId="0" fontId="49" fillId="4" borderId="190" xfId="0" applyFont="1" applyFill="1" applyBorder="1" applyProtection="1"/>
    <xf numFmtId="0" fontId="49" fillId="4" borderId="191" xfId="0" applyFont="1" applyFill="1" applyBorder="1" applyProtection="1"/>
    <xf numFmtId="0" fontId="49" fillId="4" borderId="192" xfId="0" applyFont="1" applyFill="1" applyBorder="1" applyProtection="1"/>
    <xf numFmtId="0" fontId="49" fillId="4" borderId="196" xfId="0" applyFont="1" applyFill="1" applyBorder="1" applyProtection="1"/>
    <xf numFmtId="0" fontId="49" fillId="4" borderId="197" xfId="0" applyFont="1" applyFill="1" applyBorder="1" applyProtection="1"/>
    <xf numFmtId="0" fontId="49" fillId="4" borderId="198" xfId="0" applyFont="1" applyFill="1" applyBorder="1" applyProtection="1"/>
    <xf numFmtId="0" fontId="49" fillId="4" borderId="199" xfId="0" applyFont="1" applyFill="1" applyBorder="1" applyProtection="1"/>
    <xf numFmtId="0" fontId="49" fillId="4" borderId="200" xfId="0" applyFont="1" applyFill="1" applyBorder="1" applyProtection="1"/>
    <xf numFmtId="0" fontId="49" fillId="4" borderId="201" xfId="0" applyFont="1" applyFill="1" applyBorder="1" applyProtection="1"/>
    <xf numFmtId="0" fontId="49" fillId="4" borderId="202" xfId="0" applyFont="1" applyFill="1" applyBorder="1" applyProtection="1"/>
    <xf numFmtId="0" fontId="49" fillId="4" borderId="203" xfId="0" applyFont="1" applyFill="1" applyBorder="1" applyProtection="1"/>
    <xf numFmtId="0" fontId="49" fillId="4" borderId="204" xfId="0" applyFont="1" applyFill="1" applyBorder="1" applyProtection="1"/>
    <xf numFmtId="0" fontId="49" fillId="4" borderId="205" xfId="0" applyFont="1" applyFill="1" applyBorder="1" applyProtection="1"/>
    <xf numFmtId="0" fontId="49" fillId="4" borderId="206" xfId="0" applyFont="1" applyFill="1" applyBorder="1" applyProtection="1"/>
    <xf numFmtId="0" fontId="49" fillId="4" borderId="207" xfId="0" applyFont="1" applyFill="1" applyBorder="1" applyProtection="1"/>
    <xf numFmtId="4" fontId="62" fillId="4" borderId="255" xfId="0" applyNumberFormat="1" applyFont="1" applyFill="1" applyBorder="1" applyAlignment="1" applyProtection="1">
      <alignment horizontal="left" vertical="center"/>
      <protection locked="0"/>
    </xf>
    <xf numFmtId="4" fontId="62" fillId="4" borderId="20" xfId="0" applyNumberFormat="1" applyFont="1" applyFill="1" applyBorder="1" applyAlignment="1" applyProtection="1">
      <alignment horizontal="left" vertical="center"/>
      <protection locked="0"/>
    </xf>
    <xf numFmtId="4" fontId="62" fillId="4" borderId="257" xfId="0" applyNumberFormat="1" applyFont="1" applyFill="1" applyBorder="1" applyAlignment="1" applyProtection="1">
      <alignment horizontal="left" vertical="center"/>
      <protection locked="0"/>
    </xf>
    <xf numFmtId="4" fontId="62" fillId="4" borderId="258" xfId="0" applyNumberFormat="1" applyFont="1" applyFill="1" applyBorder="1" applyAlignment="1" applyProtection="1">
      <alignment horizontal="left" vertical="center"/>
      <protection locked="0"/>
    </xf>
    <xf numFmtId="4" fontId="62" fillId="4" borderId="259" xfId="0" applyNumberFormat="1" applyFont="1" applyFill="1" applyBorder="1" applyAlignment="1" applyProtection="1">
      <alignment horizontal="left" vertical="center"/>
      <protection locked="0"/>
    </xf>
    <xf numFmtId="4" fontId="62" fillId="4" borderId="260" xfId="0" applyNumberFormat="1" applyFont="1" applyFill="1" applyBorder="1" applyAlignment="1" applyProtection="1">
      <alignment horizontal="left" vertical="center"/>
      <protection locked="0"/>
    </xf>
    <xf numFmtId="4" fontId="62" fillId="4" borderId="253" xfId="0" applyNumberFormat="1" applyFont="1" applyFill="1" applyBorder="1" applyAlignment="1" applyProtection="1">
      <alignment horizontal="left" vertical="center"/>
      <protection locked="0"/>
    </xf>
    <xf numFmtId="4" fontId="62" fillId="4" borderId="254" xfId="0" applyNumberFormat="1" applyFont="1" applyFill="1" applyBorder="1" applyAlignment="1" applyProtection="1">
      <alignment horizontal="left" vertical="center"/>
      <protection locked="0"/>
    </xf>
    <xf numFmtId="4" fontId="62" fillId="4" borderId="261" xfId="0" applyNumberFormat="1" applyFont="1" applyFill="1" applyBorder="1" applyAlignment="1" applyProtection="1">
      <alignment horizontal="left" vertical="center"/>
      <protection locked="0"/>
    </xf>
    <xf numFmtId="4" fontId="62" fillId="4" borderId="262" xfId="0" applyNumberFormat="1" applyFont="1" applyFill="1" applyBorder="1" applyAlignment="1" applyProtection="1">
      <alignment horizontal="left" vertical="center"/>
      <protection locked="0"/>
    </xf>
    <xf numFmtId="4" fontId="62" fillId="4" borderId="256" xfId="0" applyNumberFormat="1" applyFont="1" applyFill="1" applyBorder="1" applyAlignment="1" applyProtection="1">
      <alignment horizontal="left" vertical="center"/>
      <protection locked="0"/>
    </xf>
    <xf numFmtId="0" fontId="16" fillId="5" borderId="281" xfId="0" applyFont="1" applyFill="1" applyBorder="1" applyAlignment="1" applyProtection="1">
      <alignment horizontal="center" vertical="center" wrapText="1"/>
    </xf>
    <xf numFmtId="0" fontId="16" fillId="5" borderId="282" xfId="0" applyFont="1" applyFill="1" applyBorder="1" applyAlignment="1" applyProtection="1">
      <alignment horizontal="center" vertical="center" wrapText="1"/>
    </xf>
    <xf numFmtId="0" fontId="16" fillId="5" borderId="287" xfId="0" applyFont="1" applyFill="1" applyBorder="1" applyAlignment="1" applyProtection="1">
      <alignment horizontal="center" vertical="center" wrapText="1"/>
    </xf>
    <xf numFmtId="167" fontId="17" fillId="4" borderId="288" xfId="0" applyNumberFormat="1" applyFont="1" applyFill="1" applyBorder="1" applyAlignment="1" applyProtection="1">
      <alignment horizontal="right" wrapText="1" indent="1"/>
    </xf>
    <xf numFmtId="167" fontId="17" fillId="4" borderId="289" xfId="0" applyNumberFormat="1" applyFont="1" applyFill="1" applyBorder="1" applyAlignment="1" applyProtection="1">
      <alignment horizontal="right" wrapText="1" indent="1"/>
    </xf>
    <xf numFmtId="167" fontId="17" fillId="4" borderId="290" xfId="0" applyNumberFormat="1" applyFont="1" applyFill="1" applyBorder="1" applyAlignment="1" applyProtection="1">
      <alignment horizontal="right" wrapText="1" indent="1"/>
    </xf>
    <xf numFmtId="4" fontId="17" fillId="4" borderId="291" xfId="0" applyNumberFormat="1" applyFont="1" applyFill="1" applyBorder="1" applyAlignment="1" applyProtection="1">
      <alignment horizontal="right" wrapText="1" indent="1"/>
    </xf>
    <xf numFmtId="164" fontId="17" fillId="4" borderId="289" xfId="0" applyNumberFormat="1" applyFont="1" applyFill="1" applyBorder="1" applyAlignment="1" applyProtection="1">
      <alignment horizontal="right" wrapText="1" indent="1"/>
    </xf>
    <xf numFmtId="11" fontId="17" fillId="4" borderId="289" xfId="0" applyNumberFormat="1" applyFont="1" applyFill="1" applyBorder="1" applyAlignment="1" applyProtection="1">
      <alignment horizontal="right" wrapText="1" indent="1"/>
    </xf>
    <xf numFmtId="0" fontId="16" fillId="5" borderId="292" xfId="0" applyFont="1" applyFill="1" applyBorder="1" applyAlignment="1" applyProtection="1">
      <alignment horizontal="center" vertical="center" wrapText="1"/>
    </xf>
    <xf numFmtId="11" fontId="17" fillId="4" borderId="288" xfId="0" applyNumberFormat="1" applyFont="1" applyFill="1" applyBorder="1" applyAlignment="1" applyProtection="1">
      <alignment horizontal="right" wrapText="1" indent="1"/>
    </xf>
    <xf numFmtId="168" fontId="17" fillId="4" borderId="289" xfId="0" applyNumberFormat="1" applyFont="1" applyFill="1" applyBorder="1" applyAlignment="1" applyProtection="1">
      <alignment horizontal="right" wrapText="1" indent="1"/>
    </xf>
    <xf numFmtId="165" fontId="17" fillId="4" borderId="289" xfId="0" applyNumberFormat="1" applyFont="1" applyFill="1" applyBorder="1" applyAlignment="1" applyProtection="1">
      <alignment horizontal="right" wrapText="1" indent="1"/>
    </xf>
    <xf numFmtId="166" fontId="17" fillId="4" borderId="289" xfId="0" applyNumberFormat="1" applyFont="1" applyFill="1" applyBorder="1" applyAlignment="1" applyProtection="1">
      <alignment horizontal="right" wrapText="1" indent="1"/>
    </xf>
    <xf numFmtId="169" fontId="17" fillId="4" borderId="293" xfId="0" applyNumberFormat="1" applyFont="1" applyFill="1" applyBorder="1" applyAlignment="1" applyProtection="1">
      <alignment horizontal="right" wrapText="1" indent="1"/>
    </xf>
    <xf numFmtId="165" fontId="17" fillId="4" borderId="294" xfId="0" applyNumberFormat="1" applyFont="1" applyFill="1" applyBorder="1" applyAlignment="1" applyProtection="1">
      <alignment horizontal="right" wrapText="1" indent="1"/>
    </xf>
    <xf numFmtId="11" fontId="17" fillId="4" borderId="295" xfId="0" applyNumberFormat="1" applyFont="1" applyFill="1" applyBorder="1" applyAlignment="1" applyProtection="1">
      <alignment horizontal="right" wrapText="1" indent="1"/>
    </xf>
    <xf numFmtId="0" fontId="36" fillId="0" borderId="0" xfId="0" applyFont="1" applyFill="1" applyBorder="1" applyAlignment="1" applyProtection="1">
      <alignment horizontal="left" vertical="center" indent="1"/>
    </xf>
    <xf numFmtId="0" fontId="36" fillId="0" borderId="0" xfId="0" applyFont="1" applyBorder="1" applyAlignment="1" applyProtection="1">
      <alignment horizontal="left" indent="1"/>
    </xf>
    <xf numFmtId="0" fontId="16" fillId="5" borderId="296" xfId="0" applyFont="1" applyFill="1" applyBorder="1" applyAlignment="1" applyProtection="1">
      <alignment horizontal="center" vertical="center" wrapText="1"/>
    </xf>
    <xf numFmtId="0" fontId="16" fillId="5" borderId="297" xfId="0" applyFont="1" applyFill="1" applyBorder="1" applyAlignment="1" applyProtection="1">
      <alignment horizontal="center" vertical="center" wrapText="1"/>
    </xf>
    <xf numFmtId="0" fontId="16" fillId="5" borderId="298" xfId="0" applyFont="1" applyFill="1" applyBorder="1" applyAlignment="1" applyProtection="1">
      <alignment horizontal="center" vertical="center" wrapText="1"/>
    </xf>
    <xf numFmtId="0" fontId="16" fillId="5" borderId="299" xfId="0" applyFont="1" applyFill="1" applyBorder="1" applyAlignment="1" applyProtection="1">
      <alignment horizontal="center" vertical="center" wrapText="1"/>
    </xf>
    <xf numFmtId="0" fontId="16" fillId="5" borderId="300" xfId="0" applyFont="1" applyFill="1" applyBorder="1" applyAlignment="1" applyProtection="1">
      <alignment horizontal="center" vertical="center" wrapText="1"/>
    </xf>
    <xf numFmtId="170" fontId="17" fillId="4" borderId="301" xfId="0" applyNumberFormat="1" applyFont="1" applyFill="1" applyBorder="1" applyAlignment="1" applyProtection="1">
      <alignment horizontal="right" wrapText="1" indent="1"/>
    </xf>
    <xf numFmtId="0" fontId="16" fillId="5" borderId="302" xfId="0" applyFont="1" applyFill="1" applyBorder="1" applyAlignment="1" applyProtection="1">
      <alignment horizontal="center" vertical="center" wrapText="1"/>
    </xf>
    <xf numFmtId="0" fontId="16" fillId="5" borderId="303" xfId="0" applyFont="1" applyFill="1" applyBorder="1" applyAlignment="1" applyProtection="1">
      <alignment horizontal="center" vertical="center" wrapText="1"/>
    </xf>
    <xf numFmtId="165" fontId="17" fillId="4" borderId="304" xfId="0" applyNumberFormat="1" applyFont="1" applyFill="1" applyBorder="1" applyAlignment="1" applyProtection="1">
      <alignment horizontal="right" wrapText="1" indent="1"/>
    </xf>
    <xf numFmtId="165" fontId="17" fillId="4" borderId="305" xfId="0" applyNumberFormat="1" applyFont="1" applyFill="1" applyBorder="1" applyAlignment="1" applyProtection="1">
      <alignment horizontal="right" wrapText="1" indent="1"/>
    </xf>
    <xf numFmtId="170" fontId="17" fillId="4" borderId="305" xfId="0" applyNumberFormat="1" applyFont="1" applyFill="1" applyBorder="1" applyAlignment="1" applyProtection="1">
      <alignment horizontal="right" wrapText="1" indent="1"/>
    </xf>
    <xf numFmtId="0" fontId="16" fillId="5" borderId="306" xfId="0" applyFont="1" applyFill="1" applyBorder="1" applyAlignment="1" applyProtection="1">
      <alignment horizontal="center" vertical="center" wrapText="1"/>
    </xf>
    <xf numFmtId="170" fontId="17" fillId="4" borderId="307" xfId="0" applyNumberFormat="1" applyFont="1" applyFill="1" applyBorder="1" applyAlignment="1" applyProtection="1">
      <alignment horizontal="right" wrapText="1" indent="1"/>
    </xf>
    <xf numFmtId="170" fontId="17" fillId="4" borderId="308" xfId="0" applyNumberFormat="1" applyFont="1" applyFill="1" applyBorder="1" applyAlignment="1" applyProtection="1">
      <alignment horizontal="right" wrapText="1" indent="1"/>
    </xf>
    <xf numFmtId="165" fontId="17" fillId="4" borderId="309" xfId="0" applyNumberFormat="1" applyFont="1" applyFill="1" applyBorder="1" applyAlignment="1" applyProtection="1">
      <alignment horizontal="right" wrapText="1" indent="1"/>
    </xf>
    <xf numFmtId="0" fontId="16" fillId="5" borderId="80" xfId="0" applyFont="1" applyFill="1" applyBorder="1" applyAlignment="1" applyProtection="1">
      <alignment horizontal="left" vertical="center" indent="1"/>
    </xf>
    <xf numFmtId="174" fontId="16" fillId="5" borderId="81" xfId="0" applyNumberFormat="1" applyFont="1" applyFill="1" applyBorder="1" applyAlignment="1" applyProtection="1">
      <alignment horizontal="left" vertical="center" indent="1"/>
    </xf>
    <xf numFmtId="0" fontId="21" fillId="0" borderId="83" xfId="0" applyFont="1" applyBorder="1" applyAlignment="1" applyProtection="1">
      <alignment horizontal="left" indent="1"/>
    </xf>
    <xf numFmtId="0" fontId="21" fillId="0" borderId="84" xfId="0" applyFont="1" applyBorder="1" applyAlignment="1" applyProtection="1">
      <alignment horizontal="left" indent="1"/>
    </xf>
    <xf numFmtId="0" fontId="21" fillId="0" borderId="85" xfId="0" applyFont="1" applyBorder="1" applyAlignment="1" applyProtection="1">
      <alignment horizontal="left" indent="1"/>
    </xf>
    <xf numFmtId="0" fontId="21" fillId="4" borderId="86" xfId="0" applyFont="1" applyFill="1" applyBorder="1" applyAlignment="1" applyProtection="1">
      <alignment horizontal="left" vertical="center" indent="1"/>
    </xf>
    <xf numFmtId="175" fontId="21" fillId="4" borderId="87" xfId="0" applyNumberFormat="1" applyFont="1" applyFill="1" applyBorder="1" applyAlignment="1" applyProtection="1">
      <alignment horizontal="left" vertical="center" indent="1"/>
    </xf>
    <xf numFmtId="0" fontId="21" fillId="4" borderId="89" xfId="0" applyFont="1" applyFill="1" applyBorder="1" applyAlignment="1" applyProtection="1">
      <alignment horizontal="left" vertical="center" indent="1"/>
    </xf>
    <xf numFmtId="175" fontId="21" fillId="4" borderId="90" xfId="0" applyNumberFormat="1" applyFont="1" applyFill="1" applyBorder="1" applyAlignment="1" applyProtection="1">
      <alignment horizontal="left" vertical="center" indent="1"/>
    </xf>
    <xf numFmtId="0" fontId="21" fillId="4" borderId="92" xfId="0" applyFont="1" applyFill="1" applyBorder="1" applyAlignment="1" applyProtection="1">
      <alignment horizontal="left" vertical="center" indent="1"/>
    </xf>
    <xf numFmtId="175" fontId="21" fillId="4" borderId="93" xfId="0" applyNumberFormat="1" applyFont="1" applyFill="1" applyBorder="1" applyAlignment="1" applyProtection="1">
      <alignment horizontal="left" vertical="center" indent="1"/>
    </xf>
    <xf numFmtId="0" fontId="21" fillId="0" borderId="95" xfId="0" applyFont="1" applyBorder="1" applyAlignment="1" applyProtection="1">
      <alignment horizontal="left" indent="1"/>
    </xf>
    <xf numFmtId="176" fontId="21" fillId="4" borderId="87" xfId="0" applyNumberFormat="1" applyFont="1" applyFill="1" applyBorder="1" applyAlignment="1" applyProtection="1">
      <alignment horizontal="left" vertical="center" indent="1"/>
    </xf>
    <xf numFmtId="176" fontId="21" fillId="4" borderId="90" xfId="0" applyNumberFormat="1" applyFont="1" applyFill="1" applyBorder="1" applyAlignment="1" applyProtection="1">
      <alignment horizontal="left" vertical="center" indent="1"/>
    </xf>
    <xf numFmtId="176" fontId="21" fillId="4" borderId="93" xfId="0" applyNumberFormat="1" applyFont="1" applyFill="1" applyBorder="1" applyAlignment="1" applyProtection="1">
      <alignment horizontal="left" vertical="center" indent="1"/>
    </xf>
    <xf numFmtId="0" fontId="21" fillId="0" borderId="97" xfId="0" applyFont="1" applyBorder="1" applyAlignment="1" applyProtection="1">
      <alignment horizontal="left" indent="1"/>
    </xf>
    <xf numFmtId="0" fontId="21" fillId="0" borderId="98" xfId="0" applyFont="1" applyBorder="1" applyAlignment="1" applyProtection="1">
      <alignment horizontal="left" indent="1"/>
    </xf>
    <xf numFmtId="0" fontId="21" fillId="4" borderId="99" xfId="0" applyFont="1" applyFill="1" applyBorder="1" applyAlignment="1" applyProtection="1">
      <alignment horizontal="left" vertical="center" indent="1"/>
    </xf>
    <xf numFmtId="0" fontId="21" fillId="4" borderId="310" xfId="0" applyFont="1" applyFill="1" applyBorder="1" applyAlignment="1" applyProtection="1">
      <alignment horizontal="left" vertical="center" indent="1"/>
    </xf>
    <xf numFmtId="0" fontId="21" fillId="4" borderId="311" xfId="0" applyFont="1" applyFill="1" applyBorder="1" applyAlignment="1" applyProtection="1">
      <alignment horizontal="left" vertical="center" indent="1"/>
    </xf>
    <xf numFmtId="0" fontId="21" fillId="4" borderId="312" xfId="0" applyFont="1" applyFill="1" applyBorder="1" applyAlignment="1" applyProtection="1">
      <alignment horizontal="left" vertical="center" indent="1"/>
    </xf>
    <xf numFmtId="0" fontId="21" fillId="4" borderId="313" xfId="0" applyFont="1" applyFill="1" applyBorder="1" applyAlignment="1" applyProtection="1">
      <alignment horizontal="left" vertical="center" indent="1"/>
    </xf>
    <xf numFmtId="11" fontId="17" fillId="4" borderId="293" xfId="0" applyNumberFormat="1" applyFont="1" applyFill="1" applyBorder="1" applyAlignment="1" applyProtection="1">
      <alignment horizontal="right" wrapText="1" indent="1"/>
    </xf>
    <xf numFmtId="0" fontId="16" fillId="0" borderId="316" xfId="0" applyFont="1" applyFill="1" applyBorder="1" applyAlignment="1" applyProtection="1">
      <alignment vertical="center" wrapText="1"/>
    </xf>
    <xf numFmtId="0" fontId="16" fillId="0" borderId="316" xfId="0" applyFont="1" applyFill="1" applyBorder="1" applyAlignment="1" applyProtection="1">
      <alignment horizontal="center" vertical="center" wrapText="1"/>
    </xf>
    <xf numFmtId="11" fontId="17" fillId="0" borderId="316" xfId="0" applyNumberFormat="1" applyFont="1" applyFill="1" applyBorder="1" applyAlignment="1" applyProtection="1">
      <alignment horizontal="right" wrapText="1" indent="1"/>
    </xf>
    <xf numFmtId="165" fontId="17" fillId="4" borderId="317" xfId="0" applyNumberFormat="1" applyFont="1" applyFill="1" applyBorder="1" applyAlignment="1" applyProtection="1">
      <alignment horizontal="right" wrapText="1" indent="1"/>
    </xf>
    <xf numFmtId="165" fontId="17" fillId="0" borderId="316" xfId="0" applyNumberFormat="1" applyFont="1" applyFill="1" applyBorder="1" applyAlignment="1" applyProtection="1">
      <alignment horizontal="right" wrapText="1" indent="1"/>
    </xf>
    <xf numFmtId="176" fontId="65" fillId="4" borderId="90" xfId="0" applyNumberFormat="1" applyFont="1" applyFill="1" applyBorder="1" applyAlignment="1" applyProtection="1">
      <alignment horizontal="left" vertical="center" indent="1"/>
    </xf>
    <xf numFmtId="176" fontId="21" fillId="4" borderId="100" xfId="0" applyNumberFormat="1" applyFont="1" applyFill="1" applyBorder="1" applyAlignment="1" applyProtection="1">
      <alignment horizontal="left" vertical="center" indent="1"/>
    </xf>
    <xf numFmtId="176" fontId="21" fillId="4" borderId="314" xfId="0" applyNumberFormat="1" applyFont="1" applyFill="1" applyBorder="1" applyAlignment="1" applyProtection="1">
      <alignment horizontal="left" vertical="center" indent="1"/>
    </xf>
    <xf numFmtId="176" fontId="21" fillId="4" borderId="319" xfId="0" applyNumberFormat="1" applyFont="1" applyFill="1" applyBorder="1" applyAlignment="1" applyProtection="1">
      <alignment horizontal="left" vertical="center" indent="1"/>
    </xf>
    <xf numFmtId="176" fontId="21" fillId="4" borderId="321" xfId="0" applyNumberFormat="1" applyFont="1" applyFill="1" applyBorder="1" applyAlignment="1" applyProtection="1">
      <alignment horizontal="left" vertical="center" indent="1"/>
    </xf>
    <xf numFmtId="176" fontId="21" fillId="4" borderId="323" xfId="0" applyNumberFormat="1" applyFont="1" applyFill="1" applyBorder="1" applyAlignment="1" applyProtection="1">
      <alignment horizontal="left" vertical="center" indent="1"/>
    </xf>
    <xf numFmtId="3" fontId="14" fillId="4" borderId="36" xfId="0" applyNumberFormat="1" applyFont="1" applyFill="1" applyBorder="1" applyAlignment="1" applyProtection="1">
      <alignment horizontal="left" vertical="center" indent="1"/>
      <protection locked="0"/>
    </xf>
    <xf numFmtId="3" fontId="14" fillId="4" borderId="40" xfId="0" applyNumberFormat="1" applyFont="1" applyFill="1" applyBorder="1" applyAlignment="1" applyProtection="1">
      <alignment horizontal="left" vertical="center" indent="1"/>
      <protection locked="0"/>
    </xf>
    <xf numFmtId="3" fontId="14" fillId="4" borderId="32" xfId="0" applyNumberFormat="1" applyFont="1" applyFill="1" applyBorder="1" applyAlignment="1" applyProtection="1">
      <alignment horizontal="left" vertical="center" indent="1"/>
      <protection locked="0"/>
    </xf>
    <xf numFmtId="49" fontId="48" fillId="8" borderId="170" xfId="0" applyNumberFormat="1" applyFont="1" applyFill="1" applyBorder="1" applyAlignment="1" applyProtection="1">
      <alignment horizontal="center"/>
    </xf>
    <xf numFmtId="0" fontId="2" fillId="0" borderId="0" xfId="0" applyFont="1" applyProtection="1"/>
    <xf numFmtId="0" fontId="3" fillId="0" borderId="0" xfId="0" applyFont="1" applyBorder="1" applyProtection="1"/>
    <xf numFmtId="0" fontId="2" fillId="0" borderId="0" xfId="0" applyFont="1" applyBorder="1" applyProtection="1"/>
    <xf numFmtId="0" fontId="2" fillId="3" borderId="0" xfId="0" applyFont="1" applyFill="1" applyProtection="1"/>
    <xf numFmtId="0" fontId="0" fillId="3" borderId="0" xfId="0" applyFill="1" applyProtection="1"/>
    <xf numFmtId="0" fontId="0" fillId="0" borderId="0" xfId="0" applyProtection="1"/>
    <xf numFmtId="0" fontId="4" fillId="3" borderId="0" xfId="0" applyFont="1" applyFill="1" applyProtection="1"/>
    <xf numFmtId="0" fontId="2" fillId="0" borderId="80" xfId="0" applyFont="1" applyBorder="1" applyProtection="1"/>
    <xf numFmtId="0" fontId="3" fillId="0" borderId="81" xfId="0" applyFont="1" applyBorder="1" applyProtection="1"/>
    <xf numFmtId="0" fontId="2" fillId="0" borderId="81" xfId="0" applyFont="1" applyBorder="1" applyProtection="1"/>
    <xf numFmtId="0" fontId="2" fillId="3" borderId="82" xfId="0" applyFont="1" applyFill="1" applyBorder="1" applyProtection="1"/>
    <xf numFmtId="0" fontId="2" fillId="3" borderId="0" xfId="0" applyFont="1" applyFill="1" applyAlignment="1" applyProtection="1">
      <alignment horizontal="left" vertical="center"/>
    </xf>
    <xf numFmtId="0" fontId="3" fillId="0" borderId="0" xfId="0" applyFont="1" applyBorder="1" applyAlignment="1" applyProtection="1">
      <alignment horizontal="left" vertical="center"/>
    </xf>
    <xf numFmtId="0" fontId="0" fillId="3" borderId="0" xfId="0" applyFill="1" applyAlignment="1" applyProtection="1">
      <alignment horizontal="left" vertical="center"/>
    </xf>
    <xf numFmtId="0" fontId="0" fillId="0" borderId="0" xfId="0" applyAlignment="1" applyProtection="1">
      <alignment horizontal="left" vertical="center"/>
    </xf>
    <xf numFmtId="0" fontId="1" fillId="0" borderId="0" xfId="0" applyFont="1" applyFill="1" applyBorder="1" applyAlignment="1" applyProtection="1">
      <alignment horizontal="left" vertical="center" indent="2"/>
    </xf>
    <xf numFmtId="3" fontId="5" fillId="0" borderId="0" xfId="0" applyNumberFormat="1" applyFont="1" applyFill="1" applyBorder="1" applyAlignment="1" applyProtection="1">
      <alignment horizontal="center"/>
    </xf>
    <xf numFmtId="0" fontId="2" fillId="0" borderId="0" xfId="0" applyFont="1" applyFill="1" applyProtection="1"/>
    <xf numFmtId="0" fontId="3" fillId="0" borderId="0" xfId="0" applyFont="1" applyFill="1" applyBorder="1" applyProtection="1"/>
    <xf numFmtId="0" fontId="0" fillId="0" borderId="0" xfId="0" applyFill="1" applyProtection="1"/>
    <xf numFmtId="0" fontId="2" fillId="0" borderId="0" xfId="0" applyFont="1" applyFill="1" applyBorder="1" applyProtection="1"/>
    <xf numFmtId="0" fontId="33" fillId="0" borderId="0" xfId="0" applyFont="1" applyFill="1" applyBorder="1" applyProtection="1"/>
    <xf numFmtId="0" fontId="0" fillId="3" borderId="57" xfId="0" applyFill="1" applyBorder="1" applyProtection="1"/>
    <xf numFmtId="0" fontId="0" fillId="3" borderId="0" xfId="0" applyFill="1" applyBorder="1" applyProtection="1"/>
    <xf numFmtId="0" fontId="0" fillId="3" borderId="58" xfId="0" applyFill="1" applyBorder="1" applyProtection="1"/>
    <xf numFmtId="0" fontId="10" fillId="0" borderId="0" xfId="0" applyFont="1" applyFill="1" applyBorder="1" applyProtection="1"/>
    <xf numFmtId="0" fontId="1" fillId="0" borderId="61"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58" xfId="0" applyFont="1" applyFill="1" applyBorder="1" applyAlignment="1" applyProtection="1">
      <alignment horizontal="center" vertical="center"/>
    </xf>
    <xf numFmtId="0" fontId="5" fillId="0" borderId="57" xfId="0" applyFont="1" applyBorder="1" applyAlignment="1" applyProtection="1">
      <alignment horizontal="center"/>
    </xf>
    <xf numFmtId="0" fontId="5" fillId="0" borderId="0" xfId="0" applyFont="1" applyBorder="1" applyAlignment="1" applyProtection="1">
      <alignment horizontal="center"/>
    </xf>
    <xf numFmtId="0" fontId="6" fillId="3" borderId="0" xfId="0" applyFont="1" applyFill="1" applyBorder="1" applyAlignment="1" applyProtection="1"/>
    <xf numFmtId="0" fontId="6" fillId="3" borderId="58" xfId="0" applyFont="1" applyFill="1" applyBorder="1" applyAlignment="1" applyProtection="1"/>
    <xf numFmtId="0" fontId="0" fillId="3" borderId="0" xfId="0" applyFill="1" applyBorder="1" applyAlignment="1" applyProtection="1"/>
    <xf numFmtId="0" fontId="0" fillId="0" borderId="0" xfId="0" applyBorder="1" applyProtection="1"/>
    <xf numFmtId="0" fontId="10" fillId="0" borderId="0" xfId="0" applyFont="1" applyFill="1" applyBorder="1" applyAlignment="1" applyProtection="1">
      <alignment horizontal="center"/>
    </xf>
    <xf numFmtId="0" fontId="4" fillId="3" borderId="57" xfId="0" applyFont="1" applyFill="1" applyBorder="1" applyAlignment="1" applyProtection="1">
      <alignment horizontal="left"/>
    </xf>
    <xf numFmtId="0" fontId="4" fillId="3" borderId="0" xfId="0" applyFont="1" applyFill="1" applyBorder="1" applyAlignment="1" applyProtection="1">
      <alignment horizontal="left"/>
    </xf>
    <xf numFmtId="0" fontId="3" fillId="0" borderId="0" xfId="0" applyFont="1" applyBorder="1" applyAlignment="1" applyProtection="1"/>
    <xf numFmtId="0" fontId="3" fillId="0" borderId="0" xfId="0" applyFont="1" applyFill="1" applyBorder="1" applyAlignment="1" applyProtection="1">
      <alignment horizontal="center"/>
    </xf>
    <xf numFmtId="0" fontId="3" fillId="0" borderId="0" xfId="0" applyFont="1" applyFill="1" applyBorder="1" applyAlignment="1" applyProtection="1">
      <alignment horizontal="right" indent="2"/>
    </xf>
    <xf numFmtId="0" fontId="11" fillId="0" borderId="57"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5" xfId="0" applyFont="1" applyFill="1" applyBorder="1" applyAlignment="1" applyProtection="1">
      <alignment horizontal="left" vertical="center"/>
    </xf>
    <xf numFmtId="0" fontId="11" fillId="0" borderId="5" xfId="0" applyFont="1" applyFill="1" applyBorder="1" applyAlignment="1" applyProtection="1">
      <alignment horizontal="right" vertical="center"/>
    </xf>
    <xf numFmtId="0" fontId="11" fillId="0" borderId="5" xfId="0" applyFont="1" applyFill="1" applyBorder="1" applyAlignment="1" applyProtection="1">
      <alignment horizontal="center" vertical="center"/>
    </xf>
    <xf numFmtId="0" fontId="11" fillId="0" borderId="58" xfId="0" applyFont="1" applyFill="1" applyBorder="1" applyAlignment="1" applyProtection="1">
      <alignment horizontal="center" vertical="center"/>
    </xf>
    <xf numFmtId="0" fontId="32" fillId="3" borderId="57" xfId="0" applyFont="1" applyFill="1" applyBorder="1" applyProtection="1"/>
    <xf numFmtId="0" fontId="32" fillId="3" borderId="0" xfId="0" applyFont="1" applyFill="1" applyBorder="1" applyProtection="1"/>
    <xf numFmtId="0" fontId="11" fillId="0" borderId="0" xfId="0" applyNumberFormat="1" applyFont="1" applyFill="1" applyBorder="1" applyAlignment="1" applyProtection="1">
      <alignment horizontal="left" vertical="center"/>
    </xf>
    <xf numFmtId="0" fontId="32" fillId="0" borderId="0" xfId="0" applyFont="1" applyBorder="1" applyProtection="1"/>
    <xf numFmtId="0" fontId="32" fillId="3" borderId="58" xfId="0" applyFont="1" applyFill="1" applyBorder="1" applyProtection="1"/>
    <xf numFmtId="0" fontId="3" fillId="0" borderId="0" xfId="0" applyFont="1" applyFill="1" applyBorder="1" applyAlignment="1" applyProtection="1"/>
    <xf numFmtId="0" fontId="0" fillId="0" borderId="57" xfId="0" applyBorder="1" applyProtection="1"/>
    <xf numFmtId="0" fontId="4" fillId="0" borderId="0" xfId="0" applyFont="1" applyBorder="1" applyProtection="1"/>
    <xf numFmtId="0" fontId="4" fillId="3" borderId="0" xfId="0" applyFont="1" applyFill="1" applyBorder="1" applyProtection="1"/>
    <xf numFmtId="0" fontId="4" fillId="3" borderId="58" xfId="0" applyFont="1" applyFill="1" applyBorder="1" applyProtection="1"/>
    <xf numFmtId="0" fontId="3" fillId="0" borderId="107" xfId="0" applyFont="1" applyFill="1" applyBorder="1" applyAlignment="1" applyProtection="1">
      <alignment horizontal="center"/>
    </xf>
    <xf numFmtId="0" fontId="3" fillId="0" borderId="107" xfId="0" applyFont="1" applyFill="1" applyBorder="1" applyAlignment="1" applyProtection="1">
      <alignment horizontal="left"/>
    </xf>
    <xf numFmtId="0" fontId="3" fillId="0" borderId="107" xfId="0" applyFont="1" applyFill="1" applyBorder="1" applyProtection="1"/>
    <xf numFmtId="0" fontId="0" fillId="0" borderId="0" xfId="0" applyFill="1" applyBorder="1" applyProtection="1"/>
    <xf numFmtId="0" fontId="4" fillId="0" borderId="0" xfId="0" applyFont="1" applyFill="1" applyBorder="1" applyProtection="1"/>
    <xf numFmtId="0" fontId="4" fillId="0" borderId="58" xfId="0" applyFont="1" applyFill="1" applyBorder="1" applyProtection="1"/>
    <xf numFmtId="0" fontId="3" fillId="0" borderId="125" xfId="0" applyFont="1" applyFill="1" applyBorder="1" applyAlignment="1" applyProtection="1">
      <alignment horizontal="center"/>
    </xf>
    <xf numFmtId="0" fontId="3" fillId="0" borderId="126" xfId="0" applyFont="1" applyFill="1" applyBorder="1" applyProtection="1"/>
    <xf numFmtId="0" fontId="3" fillId="0" borderId="127" xfId="0" applyFont="1" applyFill="1" applyBorder="1" applyProtection="1"/>
    <xf numFmtId="0" fontId="5" fillId="3" borderId="57" xfId="0" applyFont="1" applyFill="1" applyBorder="1" applyAlignment="1" applyProtection="1">
      <alignment horizontal="left"/>
    </xf>
    <xf numFmtId="0" fontId="5" fillId="3" borderId="0" xfId="0" applyFont="1" applyFill="1" applyBorder="1" applyAlignment="1" applyProtection="1">
      <alignment horizontal="left"/>
    </xf>
    <xf numFmtId="0" fontId="3" fillId="0" borderId="0" xfId="0" applyFont="1" applyFill="1" applyBorder="1" applyAlignment="1" applyProtection="1">
      <alignment horizontal="left"/>
    </xf>
    <xf numFmtId="0" fontId="11" fillId="0" borderId="57" xfId="0" applyFont="1" applyBorder="1" applyAlignment="1" applyProtection="1">
      <alignment horizontal="left"/>
    </xf>
    <xf numFmtId="0" fontId="11" fillId="0" borderId="0" xfId="0" applyFont="1" applyBorder="1" applyAlignment="1" applyProtection="1">
      <alignment horizontal="left"/>
    </xf>
    <xf numFmtId="0" fontId="11" fillId="0" borderId="58" xfId="0" applyFont="1" applyBorder="1" applyAlignment="1" applyProtection="1">
      <alignment horizontal="left"/>
    </xf>
    <xf numFmtId="0" fontId="2" fillId="0" borderId="65" xfId="0" applyFont="1" applyBorder="1" applyAlignment="1" applyProtection="1">
      <alignment horizontal="left"/>
    </xf>
    <xf numFmtId="0" fontId="2" fillId="0" borderId="66" xfId="0" applyFont="1" applyBorder="1" applyAlignment="1" applyProtection="1">
      <alignment horizontal="left"/>
    </xf>
    <xf numFmtId="0" fontId="2" fillId="0" borderId="0" xfId="0" applyFont="1" applyBorder="1" applyAlignment="1" applyProtection="1">
      <alignment horizontal="left"/>
    </xf>
    <xf numFmtId="0" fontId="2" fillId="0" borderId="58" xfId="0" applyFont="1" applyBorder="1" applyAlignment="1" applyProtection="1">
      <alignment horizontal="left"/>
    </xf>
    <xf numFmtId="0" fontId="2" fillId="0" borderId="57" xfId="0" applyFont="1" applyBorder="1" applyAlignment="1" applyProtection="1"/>
    <xf numFmtId="0" fontId="2" fillId="0" borderId="0" xfId="0" applyFont="1" applyBorder="1" applyAlignment="1" applyProtection="1"/>
    <xf numFmtId="0" fontId="2" fillId="0" borderId="58" xfId="0" applyFont="1" applyBorder="1" applyAlignment="1" applyProtection="1"/>
    <xf numFmtId="0" fontId="2" fillId="0" borderId="67" xfId="0" applyFont="1" applyBorder="1" applyAlignment="1" applyProtection="1">
      <alignment horizontal="center"/>
    </xf>
    <xf numFmtId="0" fontId="2" fillId="0" borderId="11" xfId="0" applyFont="1" applyBorder="1" applyAlignment="1" applyProtection="1">
      <alignment horizontal="center"/>
    </xf>
    <xf numFmtId="0" fontId="0" fillId="3" borderId="11" xfId="0" applyFill="1" applyBorder="1" applyProtection="1"/>
    <xf numFmtId="0" fontId="5" fillId="3" borderId="0" xfId="0" applyFont="1" applyFill="1" applyBorder="1" applyAlignment="1" applyProtection="1">
      <alignment horizontal="center"/>
    </xf>
    <xf numFmtId="0" fontId="5" fillId="3" borderId="18" xfId="0" applyFont="1" applyFill="1" applyBorder="1" applyAlignment="1" applyProtection="1">
      <alignment horizontal="center"/>
    </xf>
    <xf numFmtId="0" fontId="13" fillId="0" borderId="0" xfId="0" applyFont="1" applyBorder="1" applyProtection="1"/>
    <xf numFmtId="0" fontId="7" fillId="2" borderId="29" xfId="0" applyFont="1" applyFill="1" applyBorder="1" applyAlignment="1" applyProtection="1">
      <alignment horizontal="center" vertical="top" wrapText="1"/>
    </xf>
    <xf numFmtId="0" fontId="7" fillId="2" borderId="2" xfId="0" applyFont="1" applyFill="1" applyBorder="1" applyAlignment="1" applyProtection="1">
      <alignment horizontal="center" vertical="center"/>
    </xf>
    <xf numFmtId="0" fontId="7" fillId="2" borderId="2"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0" xfId="0" applyFont="1" applyFill="1" applyBorder="1" applyAlignment="1" applyProtection="1">
      <alignment horizontal="left"/>
    </xf>
    <xf numFmtId="0" fontId="7" fillId="2" borderId="34" xfId="0" applyFont="1" applyFill="1" applyBorder="1" applyAlignment="1" applyProtection="1">
      <alignment horizontal="left"/>
    </xf>
    <xf numFmtId="0" fontId="7" fillId="2" borderId="38" xfId="0" applyFont="1" applyFill="1" applyBorder="1" applyAlignment="1" applyProtection="1">
      <alignment horizontal="left"/>
    </xf>
    <xf numFmtId="0" fontId="7" fillId="2" borderId="29" xfId="0" applyFont="1" applyFill="1" applyBorder="1" applyAlignment="1" applyProtection="1">
      <alignment horizontal="center"/>
    </xf>
    <xf numFmtId="3" fontId="7" fillId="2" borderId="2" xfId="0" applyNumberFormat="1" applyFont="1" applyFill="1" applyBorder="1" applyAlignment="1" applyProtection="1">
      <alignment horizontal="center"/>
    </xf>
    <xf numFmtId="3" fontId="7" fillId="2" borderId="3" xfId="0" applyNumberFormat="1" applyFont="1" applyFill="1" applyBorder="1" applyAlignment="1" applyProtection="1">
      <alignment horizontal="center"/>
    </xf>
    <xf numFmtId="0" fontId="43" fillId="0" borderId="0" xfId="0" applyFont="1" applyAlignment="1" applyProtection="1">
      <alignment horizontal="center" vertical="center"/>
    </xf>
    <xf numFmtId="0" fontId="1" fillId="2" borderId="208" xfId="0" applyFont="1" applyFill="1" applyBorder="1" applyAlignment="1" applyProtection="1">
      <alignment horizontal="center"/>
    </xf>
    <xf numFmtId="0" fontId="1" fillId="2" borderId="209" xfId="0" applyFont="1" applyFill="1" applyBorder="1" applyAlignment="1" applyProtection="1">
      <alignment horizontal="center"/>
    </xf>
    <xf numFmtId="0" fontId="1" fillId="2" borderId="210" xfId="0" applyFont="1" applyFill="1" applyBorder="1" applyAlignment="1" applyProtection="1">
      <alignment horizontal="center"/>
    </xf>
    <xf numFmtId="0" fontId="1" fillId="2" borderId="211" xfId="0" applyFont="1" applyFill="1" applyBorder="1" applyAlignment="1" applyProtection="1">
      <alignment horizontal="center"/>
    </xf>
    <xf numFmtId="0" fontId="1" fillId="2" borderId="212" xfId="0" applyFont="1" applyFill="1" applyBorder="1" applyAlignment="1" applyProtection="1">
      <alignment horizontal="center"/>
    </xf>
    <xf numFmtId="0" fontId="1" fillId="2" borderId="222" xfId="0" applyFont="1" applyFill="1" applyBorder="1" applyAlignment="1" applyProtection="1">
      <alignment horizontal="center"/>
    </xf>
    <xf numFmtId="0" fontId="1" fillId="2" borderId="216" xfId="0" applyFont="1" applyFill="1" applyBorder="1" applyAlignment="1" applyProtection="1">
      <alignment horizontal="center"/>
    </xf>
    <xf numFmtId="2" fontId="43" fillId="4" borderId="213" xfId="0" applyNumberFormat="1" applyFont="1" applyFill="1" applyBorder="1" applyAlignment="1" applyProtection="1">
      <alignment horizontal="center" vertical="center"/>
    </xf>
    <xf numFmtId="2" fontId="43" fillId="4" borderId="214" xfId="0" applyNumberFormat="1" applyFont="1" applyFill="1" applyBorder="1" applyAlignment="1" applyProtection="1">
      <alignment horizontal="center" vertical="center"/>
    </xf>
    <xf numFmtId="2" fontId="43" fillId="4" borderId="223" xfId="0" applyNumberFormat="1" applyFont="1" applyFill="1" applyBorder="1" applyAlignment="1" applyProtection="1">
      <alignment horizontal="center" vertical="center"/>
    </xf>
    <xf numFmtId="0" fontId="1" fillId="2" borderId="217" xfId="0" applyFont="1" applyFill="1" applyBorder="1" applyAlignment="1" applyProtection="1">
      <alignment horizontal="center"/>
    </xf>
    <xf numFmtId="2" fontId="43" fillId="4" borderId="218" xfId="0" applyNumberFormat="1" applyFont="1" applyFill="1" applyBorder="1" applyAlignment="1" applyProtection="1">
      <alignment horizontal="center" vertical="center"/>
    </xf>
    <xf numFmtId="2" fontId="43" fillId="4" borderId="219" xfId="0" applyNumberFormat="1" applyFont="1" applyFill="1" applyBorder="1" applyAlignment="1" applyProtection="1">
      <alignment horizontal="center" vertical="center"/>
    </xf>
    <xf numFmtId="2" fontId="43" fillId="4" borderId="224" xfId="0" applyNumberFormat="1" applyFont="1" applyFill="1" applyBorder="1" applyAlignment="1" applyProtection="1">
      <alignment horizontal="center" vertical="center"/>
    </xf>
    <xf numFmtId="0" fontId="43" fillId="7" borderId="242" xfId="0" applyFont="1" applyFill="1" applyBorder="1" applyAlignment="1" applyProtection="1">
      <alignment horizontal="center" vertical="center"/>
    </xf>
    <xf numFmtId="2" fontId="43" fillId="7" borderId="220" xfId="0" applyNumberFormat="1" applyFont="1" applyFill="1" applyBorder="1" applyAlignment="1" applyProtection="1">
      <alignment horizontal="center" vertical="center"/>
    </xf>
    <xf numFmtId="2" fontId="43" fillId="7" borderId="221" xfId="0" applyNumberFormat="1" applyFont="1" applyFill="1" applyBorder="1" applyAlignment="1" applyProtection="1">
      <alignment horizontal="center" vertical="center"/>
    </xf>
    <xf numFmtId="2" fontId="43" fillId="7" borderId="225" xfId="0" applyNumberFormat="1" applyFont="1" applyFill="1" applyBorder="1" applyAlignment="1" applyProtection="1">
      <alignment horizontal="center" vertical="center"/>
    </xf>
    <xf numFmtId="0" fontId="32" fillId="0" borderId="0" xfId="0" applyFont="1" applyProtection="1"/>
    <xf numFmtId="0" fontId="32" fillId="3" borderId="0" xfId="0" applyFont="1" applyFill="1" applyProtection="1"/>
    <xf numFmtId="0" fontId="1" fillId="2" borderId="151" xfId="0" applyFont="1" applyFill="1" applyBorder="1" applyAlignment="1" applyProtection="1">
      <alignment horizontal="center"/>
    </xf>
    <xf numFmtId="2" fontId="43" fillId="4" borderId="226" xfId="0" applyNumberFormat="1" applyFont="1" applyFill="1" applyBorder="1" applyAlignment="1" applyProtection="1">
      <alignment horizontal="center" vertical="center"/>
    </xf>
    <xf numFmtId="2" fontId="43" fillId="4" borderId="227" xfId="0" applyNumberFormat="1" applyFont="1" applyFill="1" applyBorder="1" applyAlignment="1" applyProtection="1">
      <alignment horizontal="center" vertical="center"/>
    </xf>
    <xf numFmtId="2" fontId="43" fillId="4" borderId="228" xfId="0" applyNumberFormat="1" applyFont="1" applyFill="1" applyBorder="1" applyAlignment="1" applyProtection="1">
      <alignment horizontal="center" vertical="center"/>
    </xf>
    <xf numFmtId="0" fontId="0" fillId="0" borderId="246" xfId="0" applyBorder="1" applyProtection="1"/>
    <xf numFmtId="2" fontId="43" fillId="4" borderId="229" xfId="0" applyNumberFormat="1" applyFont="1" applyFill="1" applyBorder="1" applyAlignment="1" applyProtection="1">
      <alignment horizontal="center" vertical="center"/>
    </xf>
    <xf numFmtId="2" fontId="43" fillId="4" borderId="230" xfId="0" applyNumberFormat="1" applyFont="1" applyFill="1" applyBorder="1" applyAlignment="1" applyProtection="1">
      <alignment horizontal="center" vertical="center"/>
    </xf>
    <xf numFmtId="2" fontId="43" fillId="4" borderId="231" xfId="0" applyNumberFormat="1" applyFont="1" applyFill="1" applyBorder="1" applyAlignment="1" applyProtection="1">
      <alignment horizontal="center" vertical="center"/>
    </xf>
    <xf numFmtId="0" fontId="43" fillId="7" borderId="243" xfId="0" applyFont="1" applyFill="1" applyBorder="1" applyAlignment="1" applyProtection="1">
      <alignment horizontal="center" vertical="center"/>
    </xf>
    <xf numFmtId="2" fontId="43" fillId="7" borderId="232" xfId="0" applyNumberFormat="1" applyFont="1" applyFill="1" applyBorder="1" applyAlignment="1" applyProtection="1">
      <alignment horizontal="center" vertical="center"/>
    </xf>
    <xf numFmtId="2" fontId="43" fillId="7" borderId="233" xfId="0" applyNumberFormat="1" applyFont="1" applyFill="1" applyBorder="1" applyAlignment="1" applyProtection="1">
      <alignment horizontal="center" vertical="center"/>
    </xf>
    <xf numFmtId="2" fontId="43" fillId="7" borderId="234" xfId="0" applyNumberFormat="1" applyFont="1" applyFill="1" applyBorder="1" applyAlignment="1" applyProtection="1">
      <alignment horizontal="center" vertical="center"/>
    </xf>
    <xf numFmtId="2" fontId="43" fillId="4" borderId="215" xfId="0" applyNumberFormat="1" applyFont="1" applyFill="1" applyBorder="1" applyAlignment="1" applyProtection="1">
      <alignment horizontal="center" vertical="center"/>
    </xf>
    <xf numFmtId="0" fontId="1" fillId="2" borderId="138" xfId="0" applyFont="1" applyFill="1" applyBorder="1" applyAlignment="1" applyProtection="1">
      <alignment horizontal="center"/>
    </xf>
    <xf numFmtId="0" fontId="1" fillId="2" borderId="108" xfId="0" applyFont="1" applyFill="1" applyBorder="1" applyAlignment="1" applyProtection="1">
      <alignment horizontal="center"/>
    </xf>
    <xf numFmtId="0" fontId="1" fillId="2" borderId="150" xfId="0" applyFont="1" applyFill="1" applyBorder="1" applyAlignment="1" applyProtection="1">
      <alignment horizontal="center"/>
    </xf>
    <xf numFmtId="2" fontId="43" fillId="4" borderId="235" xfId="0" applyNumberFormat="1" applyFont="1" applyFill="1" applyBorder="1" applyAlignment="1" applyProtection="1">
      <alignment horizontal="center" vertical="center"/>
    </xf>
    <xf numFmtId="2" fontId="43" fillId="4" borderId="236" xfId="0" applyNumberFormat="1" applyFont="1" applyFill="1" applyBorder="1" applyAlignment="1" applyProtection="1">
      <alignment horizontal="center" vertical="center"/>
    </xf>
    <xf numFmtId="2" fontId="43" fillId="4" borderId="237" xfId="0" applyNumberFormat="1" applyFont="1" applyFill="1" applyBorder="1" applyAlignment="1" applyProtection="1">
      <alignment horizontal="center" vertical="center"/>
    </xf>
    <xf numFmtId="0" fontId="43" fillId="3" borderId="0" xfId="0" applyFont="1" applyFill="1" applyAlignment="1" applyProtection="1">
      <alignment horizontal="center" vertical="center"/>
    </xf>
    <xf numFmtId="0" fontId="43" fillId="0" borderId="246" xfId="0" applyFont="1" applyBorder="1" applyAlignment="1" applyProtection="1">
      <alignment horizontal="center" vertical="center"/>
    </xf>
    <xf numFmtId="0" fontId="42" fillId="0" borderId="0" xfId="0" applyFont="1" applyFill="1" applyBorder="1" applyAlignment="1" applyProtection="1">
      <alignment vertical="center" textRotation="90"/>
    </xf>
    <xf numFmtId="0" fontId="1" fillId="2" borderId="164" xfId="0" applyFont="1" applyFill="1" applyBorder="1" applyAlignment="1" applyProtection="1">
      <alignment horizontal="center"/>
    </xf>
    <xf numFmtId="0" fontId="43" fillId="7" borderId="244" xfId="0" applyFont="1" applyFill="1" applyBorder="1" applyAlignment="1" applyProtection="1">
      <alignment horizontal="center" vertical="center"/>
    </xf>
    <xf numFmtId="2" fontId="43" fillId="7" borderId="238" xfId="0" applyNumberFormat="1" applyFont="1" applyFill="1" applyBorder="1" applyAlignment="1" applyProtection="1">
      <alignment horizontal="center" vertical="center"/>
    </xf>
    <xf numFmtId="2" fontId="43" fillId="7" borderId="239" xfId="0" applyNumberFormat="1" applyFont="1" applyFill="1" applyBorder="1" applyAlignment="1" applyProtection="1">
      <alignment horizontal="center" vertical="center"/>
    </xf>
    <xf numFmtId="0" fontId="43" fillId="0" borderId="245" xfId="0" applyFont="1" applyBorder="1" applyAlignment="1" applyProtection="1">
      <alignment horizontal="center" vertical="center"/>
    </xf>
    <xf numFmtId="0" fontId="43" fillId="0" borderId="147" xfId="0" applyFont="1" applyBorder="1" applyAlignment="1" applyProtection="1">
      <alignment horizontal="center" vertical="center"/>
    </xf>
    <xf numFmtId="0" fontId="43" fillId="7" borderId="240" xfId="0" applyFont="1" applyFill="1" applyBorder="1" applyAlignment="1" applyProtection="1">
      <alignment horizontal="center" vertical="center"/>
    </xf>
    <xf numFmtId="177" fontId="43" fillId="7" borderId="241" xfId="0" applyNumberFormat="1" applyFont="1" applyFill="1" applyBorder="1" applyAlignment="1" applyProtection="1">
      <alignment horizontal="center" vertical="center"/>
    </xf>
    <xf numFmtId="177" fontId="43" fillId="7" borderId="247" xfId="0" applyNumberFormat="1"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43" fillId="7" borderId="251" xfId="0" applyFont="1" applyFill="1" applyBorder="1" applyAlignment="1" applyProtection="1">
      <alignment horizontal="center" vertical="center"/>
    </xf>
    <xf numFmtId="11" fontId="43" fillId="7" borderId="252" xfId="0" applyNumberFormat="1" applyFont="1" applyFill="1" applyBorder="1" applyAlignment="1" applyProtection="1">
      <alignment horizontal="center" vertical="center"/>
    </xf>
    <xf numFmtId="0" fontId="2" fillId="3" borderId="0" xfId="0" applyFont="1" applyFill="1" applyAlignment="1" applyProtection="1">
      <alignment horizontal="center"/>
    </xf>
    <xf numFmtId="0" fontId="44" fillId="0" borderId="0" xfId="0" applyFont="1" applyFill="1" applyBorder="1" applyAlignment="1" applyProtection="1">
      <alignment textRotation="90"/>
    </xf>
    <xf numFmtId="0" fontId="53" fillId="0" borderId="0" xfId="0" applyFont="1" applyFill="1" applyAlignment="1" applyProtection="1"/>
    <xf numFmtId="0" fontId="40" fillId="3" borderId="0" xfId="0" applyFont="1" applyFill="1" applyAlignment="1" applyProtection="1">
      <alignment horizontal="center"/>
    </xf>
    <xf numFmtId="0" fontId="12" fillId="3" borderId="0" xfId="0" applyFont="1" applyFill="1" applyProtection="1"/>
    <xf numFmtId="0" fontId="45" fillId="2" borderId="140" xfId="0" applyFont="1" applyFill="1" applyBorder="1" applyAlignment="1" applyProtection="1">
      <alignment horizontal="center"/>
    </xf>
    <xf numFmtId="0" fontId="44" fillId="0" borderId="0" xfId="0" applyFont="1" applyFill="1" applyBorder="1" applyAlignment="1" applyProtection="1">
      <alignment vertical="center" textRotation="90"/>
    </xf>
    <xf numFmtId="0" fontId="2" fillId="3" borderId="0" xfId="0" applyFont="1" applyFill="1" applyBorder="1" applyAlignment="1" applyProtection="1"/>
    <xf numFmtId="0" fontId="39" fillId="0" borderId="0" xfId="0" applyFont="1" applyFill="1" applyBorder="1" applyAlignment="1" applyProtection="1">
      <alignment horizontal="left" vertical="center"/>
    </xf>
    <xf numFmtId="0" fontId="39" fillId="0" borderId="0" xfId="0" applyFont="1" applyFill="1" applyBorder="1" applyAlignment="1" applyProtection="1">
      <alignment vertical="center" wrapText="1"/>
    </xf>
    <xf numFmtId="0" fontId="60" fillId="3" borderId="0" xfId="0" applyFont="1" applyFill="1" applyProtection="1"/>
    <xf numFmtId="0" fontId="43" fillId="3" borderId="0" xfId="0" applyFont="1" applyFill="1" applyProtection="1"/>
    <xf numFmtId="0" fontId="43" fillId="0" borderId="0" xfId="0" applyFont="1" applyFill="1" applyProtection="1"/>
    <xf numFmtId="0" fontId="58" fillId="0" borderId="0" xfId="0" applyFont="1" applyFill="1" applyBorder="1" applyAlignment="1" applyProtection="1">
      <alignment horizontal="left" vertical="center"/>
    </xf>
    <xf numFmtId="0" fontId="57" fillId="0" borderId="0" xfId="0" applyFont="1" applyFill="1" applyBorder="1" applyAlignment="1" applyProtection="1">
      <alignment vertical="center"/>
    </xf>
    <xf numFmtId="0" fontId="1" fillId="0" borderId="0" xfId="0" applyFont="1" applyFill="1" applyBorder="1" applyAlignment="1" applyProtection="1">
      <alignment horizontal="center"/>
    </xf>
    <xf numFmtId="0" fontId="1" fillId="2" borderId="108"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2" fontId="43" fillId="4" borderId="268" xfId="0" applyNumberFormat="1" applyFont="1" applyFill="1" applyBorder="1" applyAlignment="1" applyProtection="1">
      <alignment horizontal="center" vertical="center"/>
    </xf>
    <xf numFmtId="2" fontId="43" fillId="0" borderId="272" xfId="0" applyNumberFormat="1" applyFont="1" applyFill="1" applyBorder="1" applyAlignment="1" applyProtection="1">
      <alignment horizontal="center" vertical="center"/>
    </xf>
    <xf numFmtId="2" fontId="43" fillId="0" borderId="273" xfId="0" applyNumberFormat="1" applyFont="1" applyFill="1" applyBorder="1" applyAlignment="1" applyProtection="1">
      <alignment horizontal="center" vertical="center"/>
    </xf>
    <xf numFmtId="2" fontId="43" fillId="0" borderId="274" xfId="0" applyNumberFormat="1" applyFont="1" applyFill="1" applyBorder="1" applyAlignment="1" applyProtection="1">
      <alignment horizontal="center" vertical="center"/>
    </xf>
    <xf numFmtId="2" fontId="43" fillId="4" borderId="270" xfId="0" applyNumberFormat="1" applyFont="1" applyFill="1" applyBorder="1" applyAlignment="1" applyProtection="1">
      <alignment horizontal="center" vertical="center"/>
    </xf>
    <xf numFmtId="2" fontId="43" fillId="0" borderId="278" xfId="0" applyNumberFormat="1" applyFont="1" applyFill="1" applyBorder="1" applyAlignment="1" applyProtection="1">
      <alignment horizontal="center" vertical="center"/>
    </xf>
    <xf numFmtId="0" fontId="1" fillId="2" borderId="265" xfId="0" applyFont="1" applyFill="1" applyBorder="1" applyAlignment="1" applyProtection="1">
      <alignment horizontal="left" vertical="center" wrapText="1"/>
    </xf>
    <xf numFmtId="4" fontId="62" fillId="0" borderId="0" xfId="0" applyNumberFormat="1" applyFont="1" applyFill="1" applyBorder="1" applyAlignment="1" applyProtection="1">
      <alignment horizontal="left" vertical="center"/>
    </xf>
    <xf numFmtId="2" fontId="43" fillId="0" borderId="264" xfId="0" applyNumberFormat="1" applyFont="1" applyFill="1" applyBorder="1" applyAlignment="1" applyProtection="1">
      <alignment horizontal="center" vertical="center"/>
    </xf>
    <xf numFmtId="2" fontId="43" fillId="0" borderId="0" xfId="0" applyNumberFormat="1" applyFont="1" applyFill="1" applyBorder="1" applyAlignment="1" applyProtection="1">
      <alignment horizontal="center" vertical="center"/>
    </xf>
    <xf numFmtId="2" fontId="43" fillId="0" borderId="246" xfId="0" applyNumberFormat="1" applyFont="1" applyFill="1" applyBorder="1" applyAlignment="1" applyProtection="1">
      <alignment horizontal="center" vertical="center"/>
    </xf>
    <xf numFmtId="2" fontId="43" fillId="0" borderId="279" xfId="0" applyNumberFormat="1" applyFont="1" applyFill="1" applyBorder="1" applyAlignment="1" applyProtection="1">
      <alignment horizontal="center" vertical="center"/>
    </xf>
    <xf numFmtId="0" fontId="1" fillId="2" borderId="266" xfId="0" applyFont="1" applyFill="1" applyBorder="1" applyAlignment="1" applyProtection="1">
      <alignment horizontal="left" vertical="center" wrapText="1"/>
    </xf>
    <xf numFmtId="2" fontId="43" fillId="7" borderId="269" xfId="0" applyNumberFormat="1" applyFont="1" applyFill="1" applyBorder="1" applyAlignment="1" applyProtection="1">
      <alignment horizontal="center" vertical="center"/>
    </xf>
    <xf numFmtId="2" fontId="43" fillId="0" borderId="275" xfId="0" applyNumberFormat="1" applyFont="1" applyFill="1" applyBorder="1" applyAlignment="1" applyProtection="1">
      <alignment horizontal="center" vertical="center"/>
    </xf>
    <xf numFmtId="2" fontId="43" fillId="0" borderId="276" xfId="0" applyNumberFormat="1" applyFont="1" applyFill="1" applyBorder="1" applyAlignment="1" applyProtection="1">
      <alignment horizontal="center" vertical="center"/>
    </xf>
    <xf numFmtId="2" fontId="43" fillId="0" borderId="277" xfId="0" applyNumberFormat="1" applyFont="1" applyFill="1" applyBorder="1" applyAlignment="1" applyProtection="1">
      <alignment horizontal="center" vertical="center"/>
    </xf>
    <xf numFmtId="2" fontId="43" fillId="7" borderId="271" xfId="0" applyNumberFormat="1" applyFont="1" applyFill="1" applyBorder="1" applyAlignment="1" applyProtection="1">
      <alignment horizontal="center" vertical="center"/>
    </xf>
    <xf numFmtId="2" fontId="43" fillId="0" borderId="280" xfId="0" applyNumberFormat="1" applyFont="1" applyFill="1" applyBorder="1" applyAlignment="1" applyProtection="1">
      <alignment horizontal="center" vertical="center"/>
    </xf>
    <xf numFmtId="4" fontId="62" fillId="0" borderId="141" xfId="0" applyNumberFormat="1" applyFont="1" applyFill="1" applyBorder="1" applyProtection="1"/>
    <xf numFmtId="4" fontId="62" fillId="0" borderId="147" xfId="0" applyNumberFormat="1" applyFont="1" applyFill="1" applyBorder="1" applyProtection="1"/>
    <xf numFmtId="4" fontId="62" fillId="0" borderId="158" xfId="0" applyNumberFormat="1" applyFont="1" applyFill="1" applyBorder="1" applyProtection="1"/>
    <xf numFmtId="4" fontId="62" fillId="0" borderId="131" xfId="0" applyNumberFormat="1" applyFont="1" applyFill="1" applyBorder="1" applyProtection="1"/>
    <xf numFmtId="4" fontId="62" fillId="0" borderId="0" xfId="0" applyNumberFormat="1" applyFont="1" applyFill="1" applyBorder="1" applyProtection="1"/>
    <xf numFmtId="4" fontId="62" fillId="0" borderId="132" xfId="0" applyNumberFormat="1" applyFont="1" applyFill="1" applyBorder="1" applyProtection="1"/>
    <xf numFmtId="0" fontId="43" fillId="0" borderId="0" xfId="0" applyFont="1" applyFill="1" applyAlignment="1" applyProtection="1">
      <alignment horizontal="center" vertical="center"/>
    </xf>
    <xf numFmtId="0" fontId="1" fillId="2" borderId="267" xfId="0" applyFont="1" applyFill="1" applyBorder="1" applyAlignment="1" applyProtection="1">
      <alignment horizontal="left" vertical="center" wrapText="1"/>
    </xf>
    <xf numFmtId="4" fontId="62" fillId="0" borderId="179" xfId="0" applyNumberFormat="1" applyFont="1" applyFill="1" applyBorder="1" applyProtection="1"/>
    <xf numFmtId="4" fontId="62" fillId="0" borderId="148" xfId="0" applyNumberFormat="1" applyFont="1" applyFill="1" applyBorder="1" applyProtection="1"/>
    <xf numFmtId="4" fontId="62" fillId="0" borderId="263" xfId="0" applyNumberFormat="1" applyFont="1" applyFill="1" applyBorder="1" applyProtection="1"/>
    <xf numFmtId="0" fontId="63" fillId="3" borderId="0" xfId="0" applyFont="1" applyFill="1" applyAlignment="1" applyProtection="1">
      <alignment horizontal="center"/>
    </xf>
    <xf numFmtId="0" fontId="63" fillId="0" borderId="0" xfId="0" applyFont="1" applyFill="1" applyAlignment="1" applyProtection="1">
      <alignment horizontal="center"/>
    </xf>
    <xf numFmtId="0" fontId="60" fillId="0" borderId="0" xfId="0" applyFont="1" applyFill="1" applyProtection="1"/>
    <xf numFmtId="0" fontId="64" fillId="3" borderId="0" xfId="0" applyFont="1" applyFill="1" applyAlignment="1" applyProtection="1">
      <alignment horizontal="left" wrapText="1"/>
    </xf>
    <xf numFmtId="177" fontId="43" fillId="0" borderId="171" xfId="0" applyNumberFormat="1" applyFont="1" applyFill="1" applyBorder="1" applyAlignment="1" applyProtection="1">
      <alignment horizontal="center" vertical="center"/>
    </xf>
    <xf numFmtId="11" fontId="43" fillId="0" borderId="147" xfId="0" applyNumberFormat="1" applyFont="1" applyFill="1" applyBorder="1" applyAlignment="1" applyProtection="1">
      <alignment horizontal="center" vertical="center"/>
    </xf>
    <xf numFmtId="0" fontId="43" fillId="0" borderId="148" xfId="0" applyFont="1" applyFill="1" applyBorder="1" applyAlignment="1" applyProtection="1">
      <alignment vertical="center"/>
    </xf>
    <xf numFmtId="0" fontId="0" fillId="0" borderId="325" xfId="0" applyBorder="1"/>
    <xf numFmtId="0" fontId="0" fillId="0" borderId="326" xfId="0" applyBorder="1"/>
    <xf numFmtId="0" fontId="0" fillId="0" borderId="58" xfId="0" applyBorder="1"/>
    <xf numFmtId="0" fontId="0" fillId="0" borderId="327" xfId="0" applyBorder="1"/>
    <xf numFmtId="0" fontId="43" fillId="0" borderId="183" xfId="0" applyFont="1" applyFill="1" applyBorder="1" applyAlignment="1" applyProtection="1">
      <alignment vertical="center"/>
    </xf>
    <xf numFmtId="11" fontId="43" fillId="0" borderId="331" xfId="0" applyNumberFormat="1" applyFont="1" applyFill="1" applyBorder="1" applyAlignment="1" applyProtection="1">
      <alignment horizontal="center" vertical="center"/>
    </xf>
    <xf numFmtId="0" fontId="43" fillId="7" borderId="137" xfId="0" applyFont="1" applyFill="1" applyBorder="1" applyAlignment="1" applyProtection="1">
      <alignment vertical="center"/>
    </xf>
    <xf numFmtId="177" fontId="43" fillId="7" borderId="332" xfId="0" applyNumberFormat="1" applyFont="1" applyFill="1" applyBorder="1" applyAlignment="1" applyProtection="1">
      <alignment horizontal="center" vertical="center"/>
    </xf>
    <xf numFmtId="177" fontId="43" fillId="7" borderId="333" xfId="0" applyNumberFormat="1" applyFont="1" applyFill="1" applyBorder="1" applyAlignment="1" applyProtection="1">
      <alignment horizontal="center" vertical="center"/>
    </xf>
    <xf numFmtId="11" fontId="43" fillId="7" borderId="334" xfId="0" applyNumberFormat="1" applyFont="1" applyFill="1" applyBorder="1" applyAlignment="1" applyProtection="1">
      <alignment horizontal="center" vertical="center"/>
    </xf>
    <xf numFmtId="0" fontId="43" fillId="0" borderId="131" xfId="0" applyFont="1" applyFill="1" applyBorder="1" applyProtection="1"/>
    <xf numFmtId="0" fontId="43" fillId="7" borderId="335" xfId="0" applyFont="1" applyFill="1" applyBorder="1" applyAlignment="1" applyProtection="1">
      <alignment horizontal="center" vertical="center"/>
    </xf>
    <xf numFmtId="177" fontId="43" fillId="7" borderId="336" xfId="0" applyNumberFormat="1" applyFont="1" applyFill="1" applyBorder="1" applyAlignment="1" applyProtection="1">
      <alignment horizontal="center" vertical="center"/>
    </xf>
    <xf numFmtId="177" fontId="43" fillId="7" borderId="337" xfId="0" applyNumberFormat="1" applyFont="1" applyFill="1" applyBorder="1" applyAlignment="1" applyProtection="1">
      <alignment horizontal="center" vertical="center"/>
    </xf>
    <xf numFmtId="177" fontId="43" fillId="0" borderId="338" xfId="0" applyNumberFormat="1" applyFont="1" applyFill="1" applyBorder="1" applyAlignment="1" applyProtection="1">
      <alignment horizontal="center" vertical="center"/>
    </xf>
    <xf numFmtId="0" fontId="47" fillId="3" borderId="0" xfId="0" applyFont="1" applyFill="1" applyBorder="1" applyAlignment="1" applyProtection="1">
      <alignment wrapText="1"/>
    </xf>
    <xf numFmtId="0" fontId="0" fillId="0" borderId="0" xfId="0" applyBorder="1" applyAlignment="1"/>
    <xf numFmtId="177" fontId="43" fillId="7" borderId="339" xfId="0" applyNumberFormat="1" applyFont="1" applyFill="1" applyBorder="1" applyAlignment="1" applyProtection="1">
      <alignment horizontal="center" vertical="center"/>
    </xf>
    <xf numFmtId="2" fontId="43" fillId="7" borderId="340" xfId="0" applyNumberFormat="1" applyFont="1" applyFill="1" applyBorder="1" applyAlignment="1" applyProtection="1">
      <alignment horizontal="center" vertical="center"/>
    </xf>
    <xf numFmtId="2" fontId="43" fillId="7" borderId="341" xfId="0" applyNumberFormat="1" applyFont="1" applyFill="1" applyBorder="1" applyAlignment="1" applyProtection="1">
      <alignment horizontal="center" vertical="center"/>
    </xf>
    <xf numFmtId="0" fontId="43" fillId="0" borderId="147" xfId="0" applyFont="1" applyFill="1" applyBorder="1" applyAlignment="1" applyProtection="1">
      <alignment horizontal="center" vertical="center"/>
    </xf>
    <xf numFmtId="2" fontId="43" fillId="0" borderId="147" xfId="0" applyNumberFormat="1" applyFont="1" applyFill="1" applyBorder="1" applyAlignment="1" applyProtection="1">
      <alignment horizontal="center" vertical="center"/>
    </xf>
    <xf numFmtId="177" fontId="43" fillId="0" borderId="333" xfId="0" applyNumberFormat="1" applyFont="1" applyFill="1" applyBorder="1" applyAlignment="1" applyProtection="1">
      <alignment horizontal="center" vertical="center"/>
    </xf>
    <xf numFmtId="177" fontId="43" fillId="0" borderId="248" xfId="0" applyNumberFormat="1" applyFont="1" applyFill="1" applyBorder="1" applyAlignment="1" applyProtection="1">
      <alignment horizontal="center" vertical="center"/>
    </xf>
    <xf numFmtId="177" fontId="43" fillId="0" borderId="249" xfId="0" applyNumberFormat="1" applyFont="1" applyFill="1" applyBorder="1" applyAlignment="1" applyProtection="1">
      <alignment horizontal="center" vertical="center"/>
    </xf>
    <xf numFmtId="177" fontId="43" fillId="0" borderId="250" xfId="0" applyNumberFormat="1" applyFont="1" applyFill="1" applyBorder="1" applyAlignment="1" applyProtection="1">
      <alignment horizontal="center" vertical="center"/>
    </xf>
    <xf numFmtId="175" fontId="21" fillId="4" borderId="87" xfId="0" applyNumberFormat="1" applyFont="1" applyFill="1" applyBorder="1" applyAlignment="1" applyProtection="1">
      <alignment horizontal="center" vertical="center"/>
    </xf>
    <xf numFmtId="0" fontId="21" fillId="4" borderId="88" xfId="0" applyFont="1" applyFill="1" applyBorder="1" applyAlignment="1" applyProtection="1">
      <alignment horizontal="center" vertical="center"/>
    </xf>
    <xf numFmtId="175" fontId="21" fillId="4" borderId="90" xfId="0" applyNumberFormat="1" applyFont="1" applyFill="1" applyBorder="1" applyAlignment="1" applyProtection="1">
      <alignment horizontal="center" vertical="center"/>
    </xf>
    <xf numFmtId="0" fontId="21" fillId="4" borderId="91" xfId="0" applyFont="1" applyFill="1" applyBorder="1" applyAlignment="1" applyProtection="1">
      <alignment horizontal="center" vertical="center"/>
    </xf>
    <xf numFmtId="175" fontId="21" fillId="4" borderId="93" xfId="0" applyNumberFormat="1" applyFont="1" applyFill="1" applyBorder="1" applyAlignment="1" applyProtection="1">
      <alignment horizontal="center" vertical="center"/>
    </xf>
    <xf numFmtId="0" fontId="21" fillId="4" borderId="94" xfId="0" applyFont="1" applyFill="1" applyBorder="1" applyAlignment="1" applyProtection="1">
      <alignment horizontal="center" vertical="center"/>
    </xf>
    <xf numFmtId="0" fontId="21" fillId="0" borderId="84" xfId="0" applyFont="1" applyBorder="1" applyAlignment="1" applyProtection="1">
      <alignment horizontal="center"/>
    </xf>
    <xf numFmtId="0" fontId="21" fillId="0" borderId="0" xfId="0" applyFont="1" applyBorder="1" applyAlignment="1" applyProtection="1">
      <alignment horizontal="center"/>
    </xf>
    <xf numFmtId="0" fontId="21" fillId="0" borderId="96" xfId="0" applyFont="1" applyBorder="1" applyAlignment="1" applyProtection="1">
      <alignment horizontal="center"/>
    </xf>
    <xf numFmtId="176" fontId="21" fillId="4" borderId="87" xfId="0" applyNumberFormat="1" applyFont="1" applyFill="1" applyBorder="1" applyAlignment="1" applyProtection="1">
      <alignment horizontal="center" vertical="center"/>
    </xf>
    <xf numFmtId="176" fontId="21" fillId="4" borderId="90" xfId="0" applyNumberFormat="1" applyFont="1" applyFill="1" applyBorder="1" applyAlignment="1" applyProtection="1">
      <alignment horizontal="center" vertical="center"/>
    </xf>
    <xf numFmtId="176" fontId="21" fillId="4" borderId="93" xfId="0" applyNumberFormat="1" applyFont="1" applyFill="1" applyBorder="1" applyAlignment="1" applyProtection="1">
      <alignment horizontal="center" vertical="center"/>
    </xf>
    <xf numFmtId="176" fontId="21" fillId="4" borderId="319" xfId="0" applyNumberFormat="1" applyFont="1" applyFill="1" applyBorder="1" applyAlignment="1" applyProtection="1">
      <alignment horizontal="center" vertical="center"/>
    </xf>
    <xf numFmtId="0" fontId="21" fillId="4" borderId="320" xfId="0" applyFont="1" applyFill="1" applyBorder="1" applyAlignment="1" applyProtection="1">
      <alignment horizontal="center" vertical="center"/>
    </xf>
    <xf numFmtId="176" fontId="21" fillId="4" borderId="323" xfId="0" applyNumberFormat="1" applyFont="1" applyFill="1" applyBorder="1" applyAlignment="1" applyProtection="1">
      <alignment horizontal="center" vertical="center"/>
    </xf>
    <xf numFmtId="0" fontId="21" fillId="4" borderId="318" xfId="0" applyFont="1" applyFill="1" applyBorder="1" applyAlignment="1" applyProtection="1">
      <alignment horizontal="center" vertical="center"/>
    </xf>
    <xf numFmtId="176" fontId="21" fillId="4" borderId="321" xfId="0" applyNumberFormat="1" applyFont="1" applyFill="1" applyBorder="1" applyAlignment="1" applyProtection="1">
      <alignment horizontal="center" vertical="center"/>
    </xf>
    <xf numFmtId="0" fontId="21" fillId="4" borderId="322" xfId="0" applyFont="1" applyFill="1" applyBorder="1" applyAlignment="1" applyProtection="1">
      <alignment horizontal="center" vertical="center"/>
    </xf>
    <xf numFmtId="176" fontId="65" fillId="4" borderId="90" xfId="0" applyNumberFormat="1" applyFont="1" applyFill="1" applyBorder="1" applyAlignment="1" applyProtection="1">
      <alignment horizontal="center" vertical="center"/>
    </xf>
    <xf numFmtId="0" fontId="65" fillId="4" borderId="91" xfId="0" applyFont="1" applyFill="1" applyBorder="1" applyAlignment="1" applyProtection="1">
      <alignment horizontal="center" vertical="center"/>
    </xf>
    <xf numFmtId="176" fontId="21" fillId="4" borderId="100" xfId="0" applyNumberFormat="1" applyFont="1" applyFill="1" applyBorder="1" applyAlignment="1" applyProtection="1">
      <alignment horizontal="center" vertical="center"/>
    </xf>
    <xf numFmtId="0" fontId="21" fillId="4" borderId="101" xfId="0" applyFont="1" applyFill="1" applyBorder="1" applyAlignment="1" applyProtection="1">
      <alignment horizontal="center" vertical="center"/>
    </xf>
    <xf numFmtId="176" fontId="21" fillId="4" borderId="314" xfId="0" applyNumberFormat="1" applyFont="1" applyFill="1" applyBorder="1" applyAlignment="1" applyProtection="1">
      <alignment horizontal="center" vertical="center"/>
    </xf>
    <xf numFmtId="175" fontId="21" fillId="4" borderId="342" xfId="0" applyNumberFormat="1" applyFont="1" applyFill="1" applyBorder="1" applyAlignment="1" applyProtection="1">
      <alignment horizontal="center" vertical="center"/>
    </xf>
    <xf numFmtId="175" fontId="21" fillId="4" borderId="343" xfId="0" applyNumberFormat="1" applyFont="1" applyFill="1" applyBorder="1" applyAlignment="1" applyProtection="1">
      <alignment horizontal="center" vertical="center"/>
    </xf>
    <xf numFmtId="175" fontId="21" fillId="4" borderId="323" xfId="0" applyNumberFormat="1" applyFont="1" applyFill="1" applyBorder="1" applyAlignment="1" applyProtection="1">
      <alignment horizontal="center" vertical="center"/>
    </xf>
    <xf numFmtId="0" fontId="21" fillId="4" borderId="344" xfId="0" applyFont="1" applyFill="1" applyBorder="1" applyAlignment="1" applyProtection="1">
      <alignment horizontal="left" vertical="center" indent="1"/>
    </xf>
    <xf numFmtId="175" fontId="21" fillId="4" borderId="345" xfId="0" applyNumberFormat="1" applyFont="1" applyFill="1" applyBorder="1" applyAlignment="1" applyProtection="1">
      <alignment horizontal="center" vertical="center"/>
    </xf>
    <xf numFmtId="2" fontId="0" fillId="4" borderId="108" xfId="0" applyNumberFormat="1" applyFill="1" applyBorder="1"/>
    <xf numFmtId="2" fontId="0" fillId="4" borderId="90" xfId="0" applyNumberFormat="1" applyFill="1" applyBorder="1"/>
    <xf numFmtId="2" fontId="0" fillId="0" borderId="0" xfId="0" applyNumberFormat="1" applyFill="1" applyBorder="1"/>
    <xf numFmtId="0" fontId="21" fillId="4" borderId="346" xfId="0" applyFont="1" applyFill="1" applyBorder="1" applyAlignment="1" applyProtection="1">
      <alignment horizontal="center" vertical="center"/>
    </xf>
    <xf numFmtId="0" fontId="21" fillId="4" borderId="347" xfId="0" applyFont="1" applyFill="1" applyBorder="1" applyAlignment="1" applyProtection="1">
      <alignment horizontal="center" vertical="center"/>
    </xf>
    <xf numFmtId="174" fontId="16" fillId="5" borderId="81" xfId="0" applyNumberFormat="1" applyFont="1" applyFill="1" applyBorder="1" applyAlignment="1" applyProtection="1">
      <alignment horizontal="center" vertical="center"/>
    </xf>
    <xf numFmtId="0" fontId="16" fillId="5" borderId="82" xfId="0" applyFont="1" applyFill="1" applyBorder="1" applyAlignment="1" applyProtection="1">
      <alignment horizontal="center" vertical="center"/>
    </xf>
    <xf numFmtId="0" fontId="0" fillId="0" borderId="324" xfId="0" applyBorder="1"/>
    <xf numFmtId="0" fontId="71" fillId="0" borderId="57" xfId="0" applyFont="1" applyBorder="1" applyAlignment="1">
      <alignment horizontal="right"/>
    </xf>
    <xf numFmtId="0" fontId="0" fillId="0" borderId="0" xfId="0" applyBorder="1" applyAlignment="1">
      <alignment vertical="top"/>
    </xf>
    <xf numFmtId="0" fontId="0" fillId="0" borderId="58" xfId="0" applyBorder="1" applyAlignment="1">
      <alignment vertical="top"/>
    </xf>
    <xf numFmtId="0" fontId="71" fillId="0" borderId="0" xfId="0" applyFont="1" applyBorder="1" applyAlignment="1">
      <alignment horizontal="right"/>
    </xf>
    <xf numFmtId="0" fontId="0" fillId="0" borderId="58" xfId="0" applyBorder="1" applyAlignment="1"/>
    <xf numFmtId="0" fontId="0" fillId="0" borderId="328" xfId="0" applyBorder="1"/>
    <xf numFmtId="0" fontId="0" fillId="0" borderId="329" xfId="0" applyBorder="1"/>
    <xf numFmtId="172" fontId="24" fillId="4" borderId="117" xfId="0" applyNumberFormat="1" applyFont="1" applyFill="1" applyBorder="1" applyAlignment="1">
      <alignment horizontal="center"/>
    </xf>
    <xf numFmtId="172" fontId="24" fillId="4" borderId="117" xfId="0" applyNumberFormat="1" applyFont="1" applyFill="1" applyBorder="1" applyAlignment="1">
      <alignment horizontal="left"/>
    </xf>
    <xf numFmtId="0" fontId="49" fillId="4" borderId="348" xfId="0" applyFont="1" applyFill="1" applyBorder="1" applyProtection="1"/>
    <xf numFmtId="0" fontId="49" fillId="4" borderId="349" xfId="0" applyFont="1" applyFill="1" applyBorder="1" applyProtection="1"/>
    <xf numFmtId="0" fontId="49" fillId="4" borderId="350" xfId="0" applyFont="1" applyFill="1" applyBorder="1" applyProtection="1"/>
    <xf numFmtId="0" fontId="49" fillId="4" borderId="351" xfId="0" applyFont="1" applyFill="1" applyBorder="1" applyProtection="1"/>
    <xf numFmtId="0" fontId="43" fillId="7" borderId="352" xfId="0" applyFont="1" applyFill="1" applyBorder="1" applyAlignment="1" applyProtection="1">
      <alignment horizontal="center" vertical="center"/>
    </xf>
    <xf numFmtId="11" fontId="43" fillId="7" borderId="227" xfId="0" applyNumberFormat="1" applyFont="1" applyFill="1" applyBorder="1" applyAlignment="1" applyProtection="1">
      <alignment horizontal="center" vertical="center"/>
    </xf>
    <xf numFmtId="11" fontId="43" fillId="7" borderId="353" xfId="0" applyNumberFormat="1" applyFont="1" applyFill="1" applyBorder="1" applyAlignment="1" applyProtection="1">
      <alignment horizontal="center" vertical="center"/>
    </xf>
    <xf numFmtId="0" fontId="1" fillId="2" borderId="1" xfId="0" applyFont="1" applyFill="1" applyBorder="1" applyAlignment="1" applyProtection="1">
      <alignment horizontal="center"/>
    </xf>
    <xf numFmtId="0" fontId="1" fillId="2" borderId="2" xfId="0" applyFont="1" applyFill="1" applyBorder="1" applyAlignment="1" applyProtection="1">
      <alignment horizontal="center"/>
    </xf>
    <xf numFmtId="0" fontId="1" fillId="2" borderId="3" xfId="0" applyFont="1" applyFill="1" applyBorder="1" applyAlignment="1" applyProtection="1">
      <alignment horizontal="center"/>
    </xf>
    <xf numFmtId="0" fontId="1" fillId="2" borderId="4" xfId="0" applyFont="1" applyFill="1" applyBorder="1" applyAlignment="1" applyProtection="1">
      <alignment horizontal="left" vertical="center" indent="2"/>
    </xf>
    <xf numFmtId="0" fontId="1" fillId="2" borderId="5" xfId="0" applyFont="1" applyFill="1" applyBorder="1" applyAlignment="1" applyProtection="1">
      <alignment horizontal="left" vertical="center" indent="2"/>
    </xf>
    <xf numFmtId="49" fontId="5" fillId="4" borderId="6" xfId="0" applyNumberFormat="1" applyFont="1" applyFill="1" applyBorder="1" applyAlignment="1" applyProtection="1">
      <alignment horizontal="center" vertical="center" wrapText="1"/>
      <protection locked="0"/>
    </xf>
    <xf numFmtId="49" fontId="5" fillId="4" borderId="7" xfId="0" applyNumberFormat="1" applyFont="1" applyFill="1" applyBorder="1" applyAlignment="1" applyProtection="1">
      <alignment horizontal="center" vertical="center" wrapText="1"/>
      <protection locked="0"/>
    </xf>
    <xf numFmtId="49" fontId="5" fillId="4" borderId="8" xfId="0" applyNumberFormat="1" applyFont="1" applyFill="1" applyBorder="1" applyAlignment="1" applyProtection="1">
      <alignment horizontal="center" vertical="center" wrapText="1"/>
      <protection locked="0"/>
    </xf>
    <xf numFmtId="0" fontId="1" fillId="2" borderId="9" xfId="0" applyFont="1" applyFill="1" applyBorder="1" applyAlignment="1" applyProtection="1">
      <alignment horizontal="left" vertical="center" indent="2"/>
    </xf>
    <xf numFmtId="0" fontId="1" fillId="2" borderId="0" xfId="0" applyFont="1" applyFill="1" applyBorder="1" applyAlignment="1" applyProtection="1">
      <alignment horizontal="left" vertical="center" indent="2"/>
    </xf>
    <xf numFmtId="49" fontId="5" fillId="4" borderId="10" xfId="0" applyNumberFormat="1" applyFont="1" applyFill="1" applyBorder="1" applyAlignment="1" applyProtection="1">
      <alignment horizontal="center" vertical="center" wrapText="1"/>
      <protection locked="0"/>
    </xf>
    <xf numFmtId="49" fontId="5" fillId="4" borderId="11" xfId="0" applyNumberFormat="1" applyFont="1" applyFill="1" applyBorder="1" applyAlignment="1" applyProtection="1">
      <alignment horizontal="center" vertical="center" wrapText="1"/>
      <protection locked="0"/>
    </xf>
    <xf numFmtId="49" fontId="5" fillId="4" borderId="12" xfId="0" applyNumberFormat="1"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1" fillId="2" borderId="54" xfId="0" applyFont="1" applyFill="1" applyBorder="1" applyAlignment="1" applyProtection="1">
      <alignment horizontal="center" vertical="center"/>
    </xf>
    <xf numFmtId="0" fontId="1" fillId="2" borderId="55" xfId="0" applyFont="1" applyFill="1" applyBorder="1" applyAlignment="1" applyProtection="1">
      <alignment horizontal="center" vertical="center"/>
    </xf>
    <xf numFmtId="0" fontId="1" fillId="2" borderId="56" xfId="0" applyFont="1" applyFill="1" applyBorder="1" applyAlignment="1" applyProtection="1">
      <alignment horizontal="center" vertical="center"/>
    </xf>
    <xf numFmtId="3" fontId="5" fillId="4" borderId="1" xfId="0" applyNumberFormat="1" applyFont="1" applyFill="1" applyBorder="1" applyAlignment="1" applyProtection="1">
      <alignment horizontal="left"/>
      <protection locked="0"/>
    </xf>
    <xf numFmtId="3" fontId="5" fillId="4" borderId="126" xfId="0" applyNumberFormat="1" applyFont="1" applyFill="1" applyBorder="1" applyAlignment="1" applyProtection="1">
      <alignment horizontal="left"/>
      <protection locked="0"/>
    </xf>
    <xf numFmtId="3" fontId="5" fillId="4" borderId="127" xfId="0" applyNumberFormat="1" applyFont="1" applyFill="1" applyBorder="1" applyAlignment="1" applyProtection="1">
      <alignment horizontal="left"/>
      <protection locked="0"/>
    </xf>
    <xf numFmtId="0" fontId="34" fillId="2" borderId="1" xfId="0" applyFont="1" applyFill="1" applyBorder="1" applyAlignment="1" applyProtection="1">
      <alignment horizontal="left" vertical="center"/>
    </xf>
    <xf numFmtId="0" fontId="34" fillId="2" borderId="126" xfId="0" applyFont="1" applyFill="1" applyBorder="1" applyAlignment="1" applyProtection="1">
      <alignment horizontal="left" vertical="center"/>
    </xf>
    <xf numFmtId="0" fontId="34" fillId="2" borderId="127" xfId="0" applyFont="1" applyFill="1" applyBorder="1" applyAlignment="1" applyProtection="1">
      <alignment horizontal="left" vertical="center"/>
    </xf>
    <xf numFmtId="0" fontId="1" fillId="6" borderId="59" xfId="0" applyFont="1" applyFill="1" applyBorder="1" applyAlignment="1" applyProtection="1">
      <alignment horizontal="center" vertical="center"/>
    </xf>
    <xf numFmtId="0" fontId="1" fillId="6" borderId="2" xfId="0" applyFont="1" applyFill="1" applyBorder="1" applyAlignment="1" applyProtection="1">
      <alignment horizontal="center" vertical="center"/>
    </xf>
    <xf numFmtId="0" fontId="1" fillId="6" borderId="60" xfId="0" applyFont="1" applyFill="1" applyBorder="1" applyAlignment="1" applyProtection="1">
      <alignment horizontal="center" vertical="center"/>
    </xf>
    <xf numFmtId="0" fontId="7" fillId="2" borderId="1" xfId="0" applyFont="1" applyFill="1" applyBorder="1" applyAlignment="1" applyProtection="1">
      <alignment horizontal="left"/>
    </xf>
    <xf numFmtId="0" fontId="7" fillId="2" borderId="2" xfId="0" applyFont="1" applyFill="1" applyBorder="1" applyAlignment="1" applyProtection="1">
      <alignment horizontal="left"/>
    </xf>
    <xf numFmtId="4" fontId="9" fillId="4" borderId="2" xfId="0" applyNumberFormat="1" applyFont="1" applyFill="1" applyBorder="1" applyAlignment="1" applyProtection="1">
      <alignment horizontal="left" vertical="center"/>
      <protection locked="0"/>
    </xf>
    <xf numFmtId="4" fontId="9" fillId="4" borderId="3" xfId="0" applyNumberFormat="1" applyFont="1" applyFill="1" applyBorder="1" applyAlignment="1" applyProtection="1">
      <alignment horizontal="left" vertical="center"/>
      <protection locked="0"/>
    </xf>
    <xf numFmtId="0" fontId="8" fillId="2" borderId="2" xfId="0" applyFont="1" applyFill="1" applyBorder="1" applyAlignment="1" applyProtection="1">
      <alignment horizontal="left"/>
    </xf>
    <xf numFmtId="0" fontId="8" fillId="2" borderId="60" xfId="0" applyFont="1" applyFill="1" applyBorder="1" applyAlignment="1" applyProtection="1">
      <alignment horizontal="left"/>
    </xf>
    <xf numFmtId="0" fontId="34" fillId="2" borderId="142" xfId="0" applyFont="1" applyFill="1" applyBorder="1" applyAlignment="1" applyProtection="1">
      <alignment horizontal="left" vertical="center" wrapText="1"/>
    </xf>
    <xf numFmtId="0" fontId="34" fillId="2" borderId="144" xfId="0" applyFont="1" applyFill="1" applyBorder="1" applyAlignment="1" applyProtection="1">
      <alignment horizontal="left" vertical="center" wrapText="1"/>
    </xf>
    <xf numFmtId="4" fontId="9" fillId="4" borderId="60" xfId="0" applyNumberFormat="1"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indent="2"/>
    </xf>
    <xf numFmtId="0" fontId="1" fillId="2" borderId="14" xfId="0" applyFont="1" applyFill="1" applyBorder="1" applyAlignment="1" applyProtection="1">
      <alignment horizontal="left" vertical="center" indent="2"/>
    </xf>
    <xf numFmtId="3" fontId="5" fillId="4" borderId="15" xfId="0" applyNumberFormat="1" applyFont="1" applyFill="1" applyBorder="1" applyAlignment="1" applyProtection="1">
      <alignment horizontal="center"/>
      <protection locked="0"/>
    </xf>
    <xf numFmtId="3" fontId="5" fillId="4" borderId="16" xfId="0" applyNumberFormat="1" applyFont="1" applyFill="1" applyBorder="1" applyAlignment="1" applyProtection="1">
      <alignment horizontal="center"/>
      <protection locked="0"/>
    </xf>
    <xf numFmtId="3" fontId="5" fillId="4" borderId="17" xfId="0" applyNumberFormat="1" applyFont="1" applyFill="1" applyBorder="1" applyAlignment="1" applyProtection="1">
      <alignment horizontal="center"/>
      <protection locked="0"/>
    </xf>
    <xf numFmtId="0" fontId="0" fillId="3" borderId="0" xfId="0" applyFill="1" applyBorder="1" applyAlignment="1" applyProtection="1">
      <alignment horizontal="center"/>
    </xf>
    <xf numFmtId="0" fontId="7" fillId="2" borderId="59" xfId="0" applyFont="1" applyFill="1" applyBorder="1" applyAlignment="1" applyProtection="1">
      <alignment horizontal="left"/>
    </xf>
    <xf numFmtId="4" fontId="9" fillId="4" borderId="2" xfId="0" applyNumberFormat="1" applyFont="1" applyFill="1" applyBorder="1" applyAlignment="1" applyProtection="1">
      <alignment horizontal="left" vertical="center" indent="1"/>
      <protection locked="0"/>
    </xf>
    <xf numFmtId="4" fontId="9" fillId="4" borderId="3" xfId="0" applyNumberFormat="1" applyFont="1" applyFill="1" applyBorder="1" applyAlignment="1" applyProtection="1">
      <alignment horizontal="left" vertical="center" indent="1"/>
      <protection locked="0"/>
    </xf>
    <xf numFmtId="0" fontId="7" fillId="2" borderId="1" xfId="0" applyFont="1" applyFill="1" applyBorder="1" applyAlignment="1" applyProtection="1">
      <alignment horizontal="left"/>
      <protection locked="0"/>
    </xf>
    <xf numFmtId="0" fontId="7" fillId="2" borderId="2" xfId="0" applyFont="1" applyFill="1" applyBorder="1" applyAlignment="1" applyProtection="1">
      <alignment horizontal="left"/>
      <protection locked="0"/>
    </xf>
    <xf numFmtId="0" fontId="7" fillId="2" borderId="19" xfId="0" applyFont="1" applyFill="1" applyBorder="1" applyAlignment="1" applyProtection="1">
      <alignment horizontal="left"/>
    </xf>
    <xf numFmtId="0" fontId="7" fillId="2" borderId="20" xfId="0" applyFont="1" applyFill="1" applyBorder="1" applyAlignment="1" applyProtection="1">
      <alignment horizontal="left"/>
    </xf>
    <xf numFmtId="0" fontId="12" fillId="4" borderId="20" xfId="0" applyNumberFormat="1" applyFont="1" applyFill="1" applyBorder="1" applyAlignment="1" applyProtection="1">
      <alignment horizontal="left" vertical="center" indent="1"/>
      <protection locked="0"/>
    </xf>
    <xf numFmtId="0" fontId="12" fillId="4" borderId="21" xfId="0" applyNumberFormat="1" applyFont="1" applyFill="1" applyBorder="1" applyAlignment="1" applyProtection="1">
      <alignment horizontal="left" vertical="center" indent="1"/>
      <protection locked="0"/>
    </xf>
    <xf numFmtId="0" fontId="0" fillId="3" borderId="0" xfId="0" applyFill="1" applyAlignment="1" applyProtection="1">
      <alignment horizontal="center"/>
    </xf>
    <xf numFmtId="0" fontId="12" fillId="4" borderId="62" xfId="0" applyNumberFormat="1" applyFont="1" applyFill="1" applyBorder="1" applyAlignment="1" applyProtection="1">
      <alignment horizontal="left"/>
      <protection locked="0"/>
    </xf>
    <xf numFmtId="0" fontId="12" fillId="4" borderId="20" xfId="0" applyNumberFormat="1" applyFont="1" applyFill="1" applyBorder="1" applyAlignment="1" applyProtection="1">
      <alignment horizontal="left"/>
      <protection locked="0"/>
    </xf>
    <xf numFmtId="0" fontId="12" fillId="4" borderId="63" xfId="0" applyNumberFormat="1" applyFont="1" applyFill="1" applyBorder="1" applyAlignment="1" applyProtection="1">
      <alignment horizontal="left"/>
      <protection locked="0"/>
    </xf>
    <xf numFmtId="0" fontId="12" fillId="4" borderId="64" xfId="0" applyNumberFormat="1" applyFont="1" applyFill="1" applyBorder="1" applyAlignment="1" applyProtection="1">
      <alignment horizontal="left"/>
      <protection locked="0"/>
    </xf>
    <xf numFmtId="4" fontId="12" fillId="4" borderId="20" xfId="0" applyNumberFormat="1" applyFont="1" applyFill="1" applyBorder="1" applyAlignment="1" applyProtection="1">
      <alignment horizontal="left"/>
      <protection locked="0"/>
    </xf>
    <xf numFmtId="4" fontId="12" fillId="4" borderId="68" xfId="0" applyNumberFormat="1" applyFont="1" applyFill="1" applyBorder="1" applyAlignment="1" applyProtection="1">
      <alignment horizontal="left"/>
      <protection locked="0"/>
    </xf>
    <xf numFmtId="4" fontId="12" fillId="4" borderId="64" xfId="0" applyNumberFormat="1" applyFont="1" applyFill="1" applyBorder="1" applyAlignment="1" applyProtection="1">
      <alignment horizontal="left"/>
      <protection locked="0"/>
    </xf>
    <xf numFmtId="4" fontId="12" fillId="4" borderId="69" xfId="0" applyNumberFormat="1" applyFont="1" applyFill="1" applyBorder="1" applyAlignment="1" applyProtection="1">
      <alignment horizontal="left"/>
      <protection locked="0"/>
    </xf>
    <xf numFmtId="3" fontId="14" fillId="4" borderId="36" xfId="0" applyNumberFormat="1" applyFont="1" applyFill="1" applyBorder="1" applyAlignment="1" applyProtection="1">
      <alignment horizontal="left" vertical="center" indent="1"/>
      <protection locked="0"/>
    </xf>
    <xf numFmtId="3" fontId="15" fillId="0" borderId="51" xfId="0" applyNumberFormat="1" applyFont="1" applyFill="1" applyBorder="1" applyAlignment="1" applyProtection="1">
      <alignment horizontal="left" vertical="center" indent="1"/>
    </xf>
    <xf numFmtId="3" fontId="15" fillId="0" borderId="52" xfId="0" applyNumberFormat="1" applyFont="1" applyFill="1" applyBorder="1" applyAlignment="1" applyProtection="1">
      <alignment horizontal="left" vertical="center" indent="1"/>
    </xf>
    <xf numFmtId="3" fontId="14" fillId="4" borderId="40" xfId="0" applyNumberFormat="1" applyFont="1" applyFill="1" applyBorder="1" applyAlignment="1" applyProtection="1">
      <alignment horizontal="left" vertical="center" indent="1"/>
      <protection locked="0"/>
    </xf>
    <xf numFmtId="3" fontId="7" fillId="2" borderId="2" xfId="0" applyNumberFormat="1" applyFont="1" applyFill="1" applyBorder="1" applyAlignment="1" applyProtection="1">
      <alignment horizontal="center"/>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7" fillId="2" borderId="25" xfId="0" applyFont="1" applyFill="1" applyBorder="1" applyAlignment="1" applyProtection="1">
      <alignment horizontal="left"/>
    </xf>
    <xf numFmtId="0" fontId="7" fillId="2" borderId="26" xfId="0" applyFont="1" applyFill="1" applyBorder="1" applyAlignment="1" applyProtection="1">
      <alignment horizontal="left"/>
    </xf>
    <xf numFmtId="0" fontId="12" fillId="4" borderId="26" xfId="0" applyNumberFormat="1" applyFont="1" applyFill="1" applyBorder="1" applyAlignment="1" applyProtection="1">
      <alignment horizontal="left" vertical="center" indent="1"/>
      <protection locked="0"/>
    </xf>
    <xf numFmtId="0" fontId="12" fillId="4" borderId="27" xfId="0" applyNumberFormat="1" applyFont="1" applyFill="1" applyBorder="1" applyAlignment="1" applyProtection="1">
      <alignment horizontal="left" vertical="center" indent="1"/>
      <protection locked="0"/>
    </xf>
    <xf numFmtId="0" fontId="12" fillId="4" borderId="28" xfId="0" applyNumberFormat="1" applyFont="1" applyFill="1" applyBorder="1" applyAlignment="1" applyProtection="1">
      <alignment horizontal="left" vertical="center" indent="1"/>
      <protection locked="0"/>
    </xf>
    <xf numFmtId="0" fontId="12" fillId="4" borderId="11" xfId="0" applyNumberFormat="1" applyFont="1" applyFill="1" applyBorder="1" applyAlignment="1" applyProtection="1">
      <alignment horizontal="left" vertical="center" indent="1"/>
      <protection locked="0"/>
    </xf>
    <xf numFmtId="0" fontId="12" fillId="4" borderId="12" xfId="0" applyNumberFormat="1" applyFont="1" applyFill="1" applyBorder="1" applyAlignment="1" applyProtection="1">
      <alignment horizontal="left" vertical="center" indent="1"/>
      <protection locked="0"/>
    </xf>
    <xf numFmtId="0" fontId="7" fillId="2" borderId="22" xfId="0" applyFont="1" applyFill="1" applyBorder="1" applyAlignment="1" applyProtection="1">
      <alignment horizontal="left"/>
    </xf>
    <xf numFmtId="0" fontId="7" fillId="2" borderId="23" xfId="0" applyFont="1" applyFill="1" applyBorder="1" applyAlignment="1" applyProtection="1">
      <alignment horizontal="left"/>
    </xf>
    <xf numFmtId="0" fontId="12" fillId="4" borderId="23" xfId="0" applyNumberFormat="1" applyFont="1" applyFill="1" applyBorder="1" applyAlignment="1" applyProtection="1">
      <alignment horizontal="left" vertical="center" indent="1"/>
      <protection locked="0"/>
    </xf>
    <xf numFmtId="0" fontId="12" fillId="4" borderId="24" xfId="0" applyNumberFormat="1" applyFont="1" applyFill="1" applyBorder="1" applyAlignment="1" applyProtection="1">
      <alignment horizontal="left" vertical="center" indent="1"/>
      <protection locked="0"/>
    </xf>
    <xf numFmtId="0" fontId="7" fillId="2" borderId="2" xfId="0" applyFont="1" applyFill="1" applyBorder="1" applyAlignment="1" applyProtection="1">
      <alignment horizontal="center" vertical="center"/>
    </xf>
    <xf numFmtId="3" fontId="14" fillId="4" borderId="32" xfId="0" applyNumberFormat="1" applyFont="1" applyFill="1" applyBorder="1" applyAlignment="1" applyProtection="1">
      <alignment horizontal="left" vertical="center" indent="1"/>
      <protection locked="0"/>
    </xf>
    <xf numFmtId="0" fontId="2" fillId="0" borderId="12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121" xfId="0" applyFont="1" applyBorder="1" applyAlignment="1" applyProtection="1">
      <alignment horizontal="left" vertical="center" wrapText="1"/>
    </xf>
    <xf numFmtId="0" fontId="2" fillId="0" borderId="122" xfId="0" applyFont="1" applyBorder="1" applyAlignment="1" applyProtection="1">
      <alignment horizontal="left" vertical="center" wrapText="1"/>
    </xf>
    <xf numFmtId="0" fontId="2" fillId="0" borderId="123" xfId="0" applyFont="1" applyBorder="1" applyAlignment="1" applyProtection="1">
      <alignment horizontal="left" vertical="center" wrapText="1"/>
    </xf>
    <xf numFmtId="0" fontId="2" fillId="0" borderId="124" xfId="0" applyFont="1" applyBorder="1" applyAlignment="1" applyProtection="1">
      <alignment horizontal="left" vertical="center" wrapText="1"/>
    </xf>
    <xf numFmtId="0" fontId="7" fillId="2" borderId="70" xfId="0" applyFont="1" applyFill="1" applyBorder="1" applyAlignment="1" applyProtection="1">
      <alignment horizontal="center"/>
    </xf>
    <xf numFmtId="0" fontId="7" fillId="2" borderId="71" xfId="0" applyFont="1" applyFill="1" applyBorder="1" applyAlignment="1" applyProtection="1">
      <alignment horizontal="center"/>
    </xf>
    <xf numFmtId="0" fontId="7" fillId="2" borderId="72" xfId="0" applyFont="1" applyFill="1" applyBorder="1" applyAlignment="1" applyProtection="1">
      <alignment horizontal="center"/>
    </xf>
    <xf numFmtId="0" fontId="8" fillId="2" borderId="59" xfId="0" applyFont="1" applyFill="1" applyBorder="1" applyAlignment="1" applyProtection="1">
      <alignment horizontal="left"/>
    </xf>
    <xf numFmtId="0" fontId="39" fillId="2" borderId="159" xfId="0" applyFont="1" applyFill="1" applyBorder="1" applyAlignment="1" applyProtection="1">
      <alignment horizontal="left" vertical="center" wrapText="1"/>
    </xf>
    <xf numFmtId="0" fontId="39" fillId="2" borderId="160" xfId="0" applyFont="1" applyFill="1" applyBorder="1" applyAlignment="1" applyProtection="1">
      <alignment horizontal="left" vertical="center" wrapText="1"/>
    </xf>
    <xf numFmtId="0" fontId="39" fillId="2" borderId="161" xfId="0" applyFont="1" applyFill="1" applyBorder="1" applyAlignment="1" applyProtection="1">
      <alignment horizontal="left" vertical="center" wrapText="1"/>
    </xf>
    <xf numFmtId="178" fontId="52" fillId="4" borderId="129" xfId="0" applyNumberFormat="1" applyFont="1" applyFill="1" applyBorder="1" applyAlignment="1" applyProtection="1">
      <alignment horizontal="center" vertical="center"/>
      <protection locked="0"/>
    </xf>
    <xf numFmtId="178" fontId="52" fillId="4" borderId="11" xfId="0" applyNumberFormat="1" applyFont="1" applyFill="1" applyBorder="1" applyAlignment="1" applyProtection="1">
      <alignment horizontal="center" vertical="center"/>
      <protection locked="0"/>
    </xf>
    <xf numFmtId="178" fontId="52" fillId="4" borderId="130" xfId="0" applyNumberFormat="1" applyFont="1" applyFill="1" applyBorder="1" applyAlignment="1" applyProtection="1">
      <alignment horizontal="center" vertical="center"/>
      <protection locked="0"/>
    </xf>
    <xf numFmtId="0" fontId="1" fillId="2" borderId="136" xfId="0" applyFont="1" applyFill="1" applyBorder="1" applyAlignment="1" applyProtection="1">
      <alignment horizontal="center" wrapText="1"/>
    </xf>
    <xf numFmtId="0" fontId="1" fillId="2" borderId="139" xfId="0" applyFont="1" applyFill="1" applyBorder="1" applyAlignment="1" applyProtection="1">
      <alignment horizontal="center" wrapText="1"/>
    </xf>
    <xf numFmtId="0" fontId="1" fillId="2" borderId="136" xfId="0" applyFont="1" applyFill="1" applyBorder="1" applyAlignment="1" applyProtection="1">
      <alignment horizontal="center" vertical="center" wrapText="1"/>
    </xf>
    <xf numFmtId="0" fontId="1" fillId="2" borderId="139" xfId="0" applyFont="1" applyFill="1" applyBorder="1" applyAlignment="1" applyProtection="1">
      <alignment horizontal="center" vertical="center" wrapText="1"/>
    </xf>
    <xf numFmtId="0" fontId="1" fillId="2" borderId="140" xfId="0" applyFont="1" applyFill="1" applyBorder="1" applyAlignment="1" applyProtection="1">
      <alignment horizontal="center" vertical="center" wrapText="1"/>
    </xf>
    <xf numFmtId="0" fontId="1" fillId="2" borderId="163" xfId="0" applyFont="1" applyFill="1" applyBorder="1" applyAlignment="1" applyProtection="1">
      <alignment horizontal="center"/>
    </xf>
    <xf numFmtId="0" fontId="1" fillId="2" borderId="157" xfId="0" applyFont="1" applyFill="1" applyBorder="1" applyAlignment="1" applyProtection="1">
      <alignment horizontal="center"/>
    </xf>
    <xf numFmtId="0" fontId="1" fillId="2" borderId="145" xfId="0" applyFont="1" applyFill="1" applyBorder="1" applyAlignment="1" applyProtection="1">
      <alignment horizontal="center"/>
    </xf>
    <xf numFmtId="0" fontId="1" fillId="2" borderId="146" xfId="0" applyFont="1" applyFill="1" applyBorder="1" applyAlignment="1" applyProtection="1">
      <alignment horizontal="center"/>
    </xf>
    <xf numFmtId="0" fontId="1" fillId="2" borderId="137" xfId="0" applyFont="1" applyFill="1" applyBorder="1" applyAlignment="1" applyProtection="1">
      <alignment horizontal="center"/>
    </xf>
    <xf numFmtId="0" fontId="54" fillId="0" borderId="147" xfId="0" applyFont="1" applyFill="1" applyBorder="1" applyAlignment="1" applyProtection="1">
      <alignment horizontal="left"/>
    </xf>
    <xf numFmtId="0" fontId="54" fillId="0" borderId="158" xfId="0" applyFont="1" applyFill="1" applyBorder="1" applyAlignment="1" applyProtection="1">
      <alignment horizontal="left"/>
    </xf>
    <xf numFmtId="0" fontId="1" fillId="2" borderId="141" xfId="0" applyFont="1" applyFill="1" applyBorder="1" applyAlignment="1" applyProtection="1">
      <alignment horizontal="center" wrapText="1"/>
    </xf>
    <xf numFmtId="0" fontId="1" fillId="2" borderId="147" xfId="0" applyFont="1" applyFill="1" applyBorder="1" applyAlignment="1" applyProtection="1">
      <alignment horizontal="center" wrapText="1"/>
    </xf>
    <xf numFmtId="0" fontId="1" fillId="2" borderId="158" xfId="0" applyFont="1" applyFill="1" applyBorder="1" applyAlignment="1" applyProtection="1">
      <alignment horizontal="center" wrapText="1"/>
    </xf>
    <xf numFmtId="0" fontId="1" fillId="2" borderId="131" xfId="0" applyFont="1" applyFill="1" applyBorder="1" applyAlignment="1" applyProtection="1">
      <alignment horizontal="center" wrapText="1"/>
    </xf>
    <xf numFmtId="0" fontId="1" fillId="2" borderId="0" xfId="0" applyFont="1" applyFill="1" applyBorder="1" applyAlignment="1" applyProtection="1">
      <alignment horizontal="center" wrapText="1"/>
    </xf>
    <xf numFmtId="0" fontId="1" fillId="2" borderId="132" xfId="0" applyFont="1" applyFill="1" applyBorder="1" applyAlignment="1" applyProtection="1">
      <alignment horizontal="center" wrapText="1"/>
    </xf>
    <xf numFmtId="0" fontId="1" fillId="2" borderId="133" xfId="0" applyFont="1" applyFill="1" applyBorder="1" applyAlignment="1" applyProtection="1">
      <alignment horizontal="center" wrapText="1"/>
    </xf>
    <xf numFmtId="0" fontId="1" fillId="2" borderId="134" xfId="0" applyFont="1" applyFill="1" applyBorder="1" applyAlignment="1" applyProtection="1">
      <alignment horizontal="center" wrapText="1"/>
    </xf>
    <xf numFmtId="0" fontId="1" fillId="2" borderId="135" xfId="0" applyFont="1" applyFill="1" applyBorder="1" applyAlignment="1" applyProtection="1">
      <alignment horizontal="center" wrapText="1"/>
    </xf>
    <xf numFmtId="0" fontId="1" fillId="2" borderId="149" xfId="0" applyFont="1" applyFill="1" applyBorder="1" applyAlignment="1" applyProtection="1">
      <alignment horizontal="center"/>
    </xf>
    <xf numFmtId="0" fontId="1" fillId="2" borderId="141" xfId="0" applyFont="1" applyFill="1" applyBorder="1" applyAlignment="1" applyProtection="1">
      <alignment horizontal="center" vertical="center" wrapText="1"/>
    </xf>
    <xf numFmtId="0" fontId="1" fillId="2" borderId="131" xfId="0" applyFont="1" applyFill="1" applyBorder="1" applyAlignment="1" applyProtection="1">
      <alignment horizontal="center" vertical="center" wrapText="1"/>
    </xf>
    <xf numFmtId="178" fontId="52" fillId="4" borderId="175" xfId="0" applyNumberFormat="1" applyFont="1" applyFill="1" applyBorder="1" applyAlignment="1" applyProtection="1">
      <alignment horizontal="center" vertical="center"/>
      <protection locked="0"/>
    </xf>
    <xf numFmtId="178" fontId="52" fillId="4" borderId="177" xfId="0" applyNumberFormat="1" applyFont="1" applyFill="1" applyBorder="1" applyAlignment="1" applyProtection="1">
      <alignment horizontal="center" vertical="center"/>
      <protection locked="0"/>
    </xf>
    <xf numFmtId="178" fontId="52" fillId="4" borderId="166" xfId="0" applyNumberFormat="1" applyFont="1" applyFill="1" applyBorder="1" applyAlignment="1" applyProtection="1">
      <alignment horizontal="center" vertical="center"/>
      <protection locked="0"/>
    </xf>
    <xf numFmtId="0" fontId="1" fillId="2" borderId="133" xfId="0" applyFont="1" applyFill="1" applyBorder="1" applyAlignment="1" applyProtection="1">
      <alignment horizontal="center" vertical="center" wrapText="1"/>
    </xf>
    <xf numFmtId="0" fontId="1" fillId="2" borderId="134" xfId="0" applyFont="1" applyFill="1" applyBorder="1" applyAlignment="1" applyProtection="1">
      <alignment horizontal="center" vertical="center" wrapText="1"/>
    </xf>
    <xf numFmtId="0" fontId="1" fillId="2" borderId="135" xfId="0" applyFont="1" applyFill="1" applyBorder="1" applyAlignment="1" applyProtection="1">
      <alignment horizontal="center" vertical="center" wrapText="1"/>
    </xf>
    <xf numFmtId="178" fontId="52" fillId="4" borderId="176" xfId="0" applyNumberFormat="1" applyFont="1" applyFill="1" applyBorder="1" applyAlignment="1" applyProtection="1">
      <alignment horizontal="center" vertical="center"/>
      <protection locked="0"/>
    </xf>
    <xf numFmtId="178" fontId="52" fillId="4" borderId="178" xfId="0" applyNumberFormat="1" applyFont="1" applyFill="1" applyBorder="1" applyAlignment="1" applyProtection="1">
      <alignment horizontal="center" vertical="center"/>
      <protection locked="0"/>
    </xf>
    <xf numFmtId="178" fontId="52" fillId="4" borderId="169" xfId="0" applyNumberFormat="1" applyFont="1" applyFill="1" applyBorder="1" applyAlignment="1" applyProtection="1">
      <alignment horizontal="center" vertical="center"/>
      <protection locked="0"/>
    </xf>
    <xf numFmtId="0" fontId="53" fillId="6" borderId="162" xfId="0" applyFont="1" applyFill="1" applyBorder="1" applyAlignment="1" applyProtection="1">
      <alignment horizontal="center"/>
    </xf>
    <xf numFmtId="0" fontId="53" fillId="6" borderId="163" xfId="0" applyFont="1" applyFill="1" applyBorder="1" applyAlignment="1" applyProtection="1">
      <alignment horizontal="center"/>
    </xf>
    <xf numFmtId="0" fontId="53" fillId="6" borderId="138" xfId="0" applyFont="1" applyFill="1" applyBorder="1" applyAlignment="1" applyProtection="1">
      <alignment horizontal="center"/>
    </xf>
    <xf numFmtId="0" fontId="1" fillId="2" borderId="170" xfId="0" applyFont="1" applyFill="1" applyBorder="1" applyAlignment="1" applyProtection="1">
      <alignment horizontal="center" vertical="center" wrapText="1"/>
    </xf>
    <xf numFmtId="0" fontId="1" fillId="2" borderId="171" xfId="0" applyFont="1" applyFill="1" applyBorder="1" applyAlignment="1" applyProtection="1">
      <alignment horizontal="center" vertical="center" wrapText="1"/>
    </xf>
    <xf numFmtId="0" fontId="1" fillId="2" borderId="172" xfId="0" applyFont="1" applyFill="1" applyBorder="1" applyAlignment="1" applyProtection="1">
      <alignment horizontal="center" vertical="center" wrapText="1"/>
    </xf>
    <xf numFmtId="0" fontId="55" fillId="0" borderId="173" xfId="0" applyFont="1" applyFill="1" applyBorder="1" applyAlignment="1" applyProtection="1">
      <alignment horizontal="center"/>
    </xf>
    <xf numFmtId="0" fontId="55" fillId="0" borderId="134" xfId="0" applyFont="1" applyFill="1" applyBorder="1" applyAlignment="1" applyProtection="1">
      <alignment horizontal="center"/>
    </xf>
    <xf numFmtId="0" fontId="55" fillId="0" borderId="174" xfId="0" applyFont="1" applyFill="1" applyBorder="1" applyAlignment="1" applyProtection="1">
      <alignment horizontal="center"/>
    </xf>
    <xf numFmtId="0" fontId="1" fillId="2" borderId="136" xfId="0" applyFont="1" applyFill="1" applyBorder="1" applyAlignment="1" applyProtection="1">
      <alignment horizontal="center"/>
    </xf>
    <xf numFmtId="0" fontId="1" fillId="2" borderId="139" xfId="0" applyFont="1" applyFill="1" applyBorder="1" applyAlignment="1" applyProtection="1">
      <alignment horizontal="center"/>
    </xf>
    <xf numFmtId="0" fontId="55" fillId="0" borderId="173" xfId="0" applyFont="1" applyFill="1" applyBorder="1" applyAlignment="1" applyProtection="1">
      <alignment horizontal="left"/>
    </xf>
    <xf numFmtId="0" fontId="55" fillId="0" borderId="134" xfId="0" applyFont="1" applyFill="1" applyBorder="1" applyAlignment="1" applyProtection="1">
      <alignment horizontal="left"/>
    </xf>
    <xf numFmtId="0" fontId="55" fillId="0" borderId="174" xfId="0" applyFont="1" applyFill="1" applyBorder="1" applyAlignment="1" applyProtection="1">
      <alignment horizontal="left"/>
    </xf>
    <xf numFmtId="49" fontId="48" fillId="8" borderId="193" xfId="0" applyNumberFormat="1" applyFont="1" applyFill="1" applyBorder="1" applyAlignment="1" applyProtection="1">
      <alignment horizontal="center"/>
    </xf>
    <xf numFmtId="49" fontId="48" fillId="8" borderId="194" xfId="0" applyNumberFormat="1" applyFont="1" applyFill="1" applyBorder="1" applyAlignment="1" applyProtection="1">
      <alignment horizontal="center"/>
    </xf>
    <xf numFmtId="49" fontId="48" fillId="8" borderId="195" xfId="0" applyNumberFormat="1" applyFont="1" applyFill="1" applyBorder="1" applyAlignment="1" applyProtection="1">
      <alignment horizontal="center"/>
    </xf>
    <xf numFmtId="49" fontId="48" fillId="8" borderId="170" xfId="0" applyNumberFormat="1" applyFont="1" applyFill="1" applyBorder="1" applyAlignment="1" applyProtection="1">
      <alignment horizontal="center"/>
    </xf>
    <xf numFmtId="49" fontId="48" fillId="8" borderId="171" xfId="0" applyNumberFormat="1" applyFont="1" applyFill="1" applyBorder="1" applyAlignment="1" applyProtection="1">
      <alignment horizontal="center"/>
    </xf>
    <xf numFmtId="49" fontId="48" fillId="8" borderId="172" xfId="0" applyNumberFormat="1" applyFont="1" applyFill="1" applyBorder="1" applyAlignment="1" applyProtection="1">
      <alignment horizontal="center"/>
    </xf>
    <xf numFmtId="0" fontId="53" fillId="6" borderId="162" xfId="0" applyFont="1" applyFill="1" applyBorder="1" applyAlignment="1" applyProtection="1">
      <alignment horizontal="left"/>
    </xf>
    <xf numFmtId="0" fontId="53" fillId="6" borderId="163" xfId="0" applyFont="1" applyFill="1" applyBorder="1" applyAlignment="1" applyProtection="1">
      <alignment horizontal="left"/>
    </xf>
    <xf numFmtId="0" fontId="53" fillId="6" borderId="138" xfId="0" applyFont="1" applyFill="1" applyBorder="1" applyAlignment="1" applyProtection="1">
      <alignment horizontal="left"/>
    </xf>
    <xf numFmtId="0" fontId="34" fillId="2" borderId="248" xfId="0" applyFont="1" applyFill="1" applyBorder="1" applyAlignment="1" applyProtection="1">
      <alignment horizontal="left" vertical="center" wrapText="1"/>
    </xf>
    <xf numFmtId="0" fontId="34" fillId="2" borderId="249" xfId="0" applyFont="1" applyFill="1" applyBorder="1" applyAlignment="1" applyProtection="1">
      <alignment horizontal="left" vertical="center" wrapText="1"/>
    </xf>
    <xf numFmtId="0" fontId="34" fillId="2" borderId="250" xfId="0" applyFont="1" applyFill="1" applyBorder="1" applyAlignment="1" applyProtection="1">
      <alignment horizontal="left" vertical="center" wrapText="1"/>
    </xf>
    <xf numFmtId="0" fontId="59" fillId="7" borderId="142" xfId="0" applyFont="1" applyFill="1" applyBorder="1" applyAlignment="1" applyProtection="1">
      <alignment horizontal="left" vertical="center"/>
    </xf>
    <xf numFmtId="0" fontId="43" fillId="7" borderId="143" xfId="0" applyFont="1" applyFill="1" applyBorder="1" applyAlignment="1" applyProtection="1">
      <alignment horizontal="left" vertical="center"/>
    </xf>
    <xf numFmtId="0" fontId="43" fillId="7" borderId="144" xfId="0" applyFont="1" applyFill="1" applyBorder="1" applyAlignment="1" applyProtection="1">
      <alignment horizontal="left" vertical="center"/>
    </xf>
    <xf numFmtId="0" fontId="1" fillId="2" borderId="162" xfId="0" applyFont="1" applyFill="1" applyBorder="1" applyAlignment="1" applyProtection="1">
      <alignment horizontal="left"/>
    </xf>
    <xf numFmtId="0" fontId="1" fillId="2" borderId="163" xfId="0" applyFont="1" applyFill="1" applyBorder="1" applyAlignment="1" applyProtection="1">
      <alignment horizontal="left"/>
    </xf>
    <xf numFmtId="0" fontId="1" fillId="2" borderId="138" xfId="0" applyFont="1" applyFill="1" applyBorder="1" applyAlignment="1" applyProtection="1">
      <alignment horizontal="left"/>
    </xf>
    <xf numFmtId="0" fontId="46" fillId="4" borderId="162" xfId="0" applyFont="1" applyFill="1" applyBorder="1" applyAlignment="1" applyProtection="1">
      <alignment horizontal="left" vertical="top" wrapText="1"/>
      <protection locked="0"/>
    </xf>
    <xf numFmtId="0" fontId="46" fillId="4" borderId="163" xfId="0" applyFont="1" applyFill="1" applyBorder="1" applyAlignment="1" applyProtection="1">
      <alignment horizontal="left" vertical="top" wrapText="1"/>
      <protection locked="0"/>
    </xf>
    <xf numFmtId="0" fontId="46" fillId="4" borderId="138" xfId="0" applyFont="1" applyFill="1" applyBorder="1" applyAlignment="1" applyProtection="1">
      <alignment horizontal="left" vertical="top" wrapText="1"/>
      <protection locked="0"/>
    </xf>
    <xf numFmtId="0" fontId="53" fillId="6" borderId="142" xfId="0" applyFont="1" applyFill="1" applyBorder="1" applyAlignment="1" applyProtection="1">
      <alignment horizontal="center"/>
    </xf>
    <xf numFmtId="0" fontId="53" fillId="6" borderId="143" xfId="0" applyFont="1" applyFill="1" applyBorder="1" applyAlignment="1" applyProtection="1">
      <alignment horizontal="center"/>
    </xf>
    <xf numFmtId="0" fontId="53" fillId="6" borderId="144" xfId="0" applyFont="1" applyFill="1" applyBorder="1" applyAlignment="1" applyProtection="1">
      <alignment horizontal="center"/>
    </xf>
    <xf numFmtId="49" fontId="48" fillId="8" borderId="142" xfId="0" applyNumberFormat="1" applyFont="1" applyFill="1" applyBorder="1" applyAlignment="1" applyProtection="1">
      <alignment horizontal="center"/>
    </xf>
    <xf numFmtId="49" fontId="48" fillId="8" borderId="143" xfId="0" applyNumberFormat="1" applyFont="1" applyFill="1" applyBorder="1" applyAlignment="1" applyProtection="1">
      <alignment horizontal="center"/>
    </xf>
    <xf numFmtId="49" fontId="48" fillId="8" borderId="144" xfId="0" applyNumberFormat="1" applyFont="1" applyFill="1" applyBorder="1" applyAlignment="1" applyProtection="1">
      <alignment horizontal="center"/>
    </xf>
    <xf numFmtId="49" fontId="48" fillId="8" borderId="180" xfId="0" applyNumberFormat="1" applyFont="1" applyFill="1" applyBorder="1" applyAlignment="1" applyProtection="1">
      <alignment horizontal="center" wrapText="1"/>
    </xf>
    <xf numFmtId="49" fontId="48" fillId="8" borderId="181" xfId="0" applyNumberFormat="1" applyFont="1" applyFill="1" applyBorder="1" applyAlignment="1" applyProtection="1">
      <alignment horizontal="center" wrapText="1"/>
    </xf>
    <xf numFmtId="1" fontId="48" fillId="8" borderId="180" xfId="0" applyNumberFormat="1" applyFont="1" applyFill="1" applyBorder="1" applyAlignment="1" applyProtection="1">
      <alignment horizontal="center" wrapText="1"/>
    </xf>
    <xf numFmtId="1" fontId="48" fillId="8" borderId="181" xfId="0" applyNumberFormat="1" applyFont="1" applyFill="1" applyBorder="1" applyAlignment="1" applyProtection="1">
      <alignment horizontal="center" wrapText="1"/>
    </xf>
    <xf numFmtId="49" fontId="48" fillId="8" borderId="170" xfId="0" applyNumberFormat="1" applyFont="1" applyFill="1" applyBorder="1" applyAlignment="1" applyProtection="1">
      <alignment horizontal="center" vertical="center"/>
    </xf>
    <xf numFmtId="49" fontId="48" fillId="8" borderId="171" xfId="0" applyNumberFormat="1" applyFont="1" applyFill="1" applyBorder="1" applyAlignment="1" applyProtection="1">
      <alignment horizontal="center" vertical="center"/>
    </xf>
    <xf numFmtId="49" fontId="48" fillId="8" borderId="172" xfId="0" applyNumberFormat="1" applyFont="1" applyFill="1" applyBorder="1" applyAlignment="1" applyProtection="1">
      <alignment horizontal="center" vertical="center"/>
    </xf>
    <xf numFmtId="49" fontId="48" fillId="8" borderId="182" xfId="0" applyNumberFormat="1" applyFont="1" applyFill="1" applyBorder="1" applyAlignment="1" applyProtection="1">
      <alignment horizontal="center" vertical="center"/>
    </xf>
    <xf numFmtId="49" fontId="48" fillId="8" borderId="148" xfId="0" applyNumberFormat="1" applyFont="1" applyFill="1" applyBorder="1" applyAlignment="1" applyProtection="1">
      <alignment horizontal="center" vertical="center"/>
    </xf>
    <xf numFmtId="49" fontId="48" fillId="8" borderId="183" xfId="0" applyNumberFormat="1" applyFont="1" applyFill="1" applyBorder="1" applyAlignment="1" applyProtection="1">
      <alignment horizontal="center" vertical="center"/>
    </xf>
    <xf numFmtId="0" fontId="59" fillId="7" borderId="143" xfId="0" applyFont="1" applyFill="1" applyBorder="1" applyAlignment="1" applyProtection="1">
      <alignment horizontal="left" vertical="center"/>
    </xf>
    <xf numFmtId="0" fontId="59" fillId="7" borderId="330" xfId="0" applyFont="1" applyFill="1" applyBorder="1" applyAlignment="1" applyProtection="1">
      <alignment horizontal="left" vertical="center"/>
    </xf>
    <xf numFmtId="0" fontId="39" fillId="2" borderId="83" xfId="0" applyFont="1" applyFill="1" applyBorder="1" applyAlignment="1" applyProtection="1">
      <alignment horizontal="left" vertical="center"/>
    </xf>
    <xf numFmtId="0" fontId="39" fillId="2" borderId="84" xfId="0" applyFont="1" applyFill="1" applyBorder="1" applyAlignment="1" applyProtection="1">
      <alignment horizontal="left" vertical="center"/>
    </xf>
    <xf numFmtId="0" fontId="39" fillId="2" borderId="85" xfId="0" applyFont="1" applyFill="1" applyBorder="1" applyAlignment="1" applyProtection="1">
      <alignment horizontal="left" vertical="center"/>
    </xf>
    <xf numFmtId="0" fontId="67" fillId="2" borderId="248" xfId="0" applyFont="1" applyFill="1" applyBorder="1" applyAlignment="1" applyProtection="1">
      <alignment horizontal="left" vertical="center"/>
    </xf>
    <xf numFmtId="0" fontId="67" fillId="2" borderId="249" xfId="0" applyFont="1" applyFill="1" applyBorder="1" applyAlignment="1" applyProtection="1">
      <alignment horizontal="left" vertical="center"/>
    </xf>
    <xf numFmtId="0" fontId="67" fillId="2" borderId="250" xfId="0" applyFont="1" applyFill="1" applyBorder="1" applyAlignment="1" applyProtection="1">
      <alignment horizontal="left" vertical="center"/>
    </xf>
    <xf numFmtId="0" fontId="1" fillId="2" borderId="108" xfId="0" applyFont="1" applyFill="1" applyBorder="1" applyAlignment="1" applyProtection="1">
      <alignment horizontal="center"/>
    </xf>
    <xf numFmtId="0" fontId="1" fillId="2" borderId="141" xfId="0" applyFont="1" applyFill="1" applyBorder="1" applyAlignment="1" applyProtection="1">
      <alignment horizontal="left" vertical="center" wrapText="1"/>
    </xf>
    <xf numFmtId="0" fontId="1" fillId="2" borderId="147" xfId="0" applyFont="1" applyFill="1" applyBorder="1" applyAlignment="1" applyProtection="1">
      <alignment horizontal="left" vertical="center" wrapText="1"/>
    </xf>
    <xf numFmtId="0" fontId="1" fillId="2" borderId="158" xfId="0" applyFont="1" applyFill="1" applyBorder="1" applyAlignment="1" applyProtection="1">
      <alignment horizontal="left" vertical="center" wrapText="1"/>
    </xf>
    <xf numFmtId="0" fontId="1" fillId="2" borderId="133" xfId="0" applyFont="1" applyFill="1" applyBorder="1" applyAlignment="1" applyProtection="1">
      <alignment horizontal="left" vertical="center" wrapText="1"/>
    </xf>
    <xf numFmtId="0" fontId="1" fillId="2" borderId="134" xfId="0" applyFont="1" applyFill="1" applyBorder="1" applyAlignment="1" applyProtection="1">
      <alignment horizontal="left" vertical="center" wrapText="1"/>
    </xf>
    <xf numFmtId="0" fontId="1" fillId="2" borderId="135" xfId="0" applyFont="1" applyFill="1" applyBorder="1" applyAlignment="1" applyProtection="1">
      <alignment horizontal="left" vertical="center" wrapText="1"/>
    </xf>
    <xf numFmtId="0" fontId="46" fillId="4" borderId="133" xfId="0" applyFont="1" applyFill="1" applyBorder="1" applyAlignment="1" applyProtection="1">
      <alignment horizontal="center" vertical="top" wrapText="1"/>
      <protection locked="0"/>
    </xf>
    <xf numFmtId="0" fontId="46" fillId="4" borderId="134" xfId="0" applyFont="1" applyFill="1" applyBorder="1" applyAlignment="1" applyProtection="1">
      <alignment horizontal="center" vertical="top" wrapText="1"/>
      <protection locked="0"/>
    </xf>
    <xf numFmtId="0" fontId="46" fillId="4" borderId="135" xfId="0" applyFont="1" applyFill="1" applyBorder="1" applyAlignment="1" applyProtection="1">
      <alignment horizontal="center" vertical="top" wrapText="1"/>
      <protection locked="0"/>
    </xf>
    <xf numFmtId="0" fontId="1" fillId="2" borderId="142" xfId="0" applyFont="1" applyFill="1" applyBorder="1" applyAlignment="1" applyProtection="1">
      <alignment horizontal="left" vertical="center"/>
    </xf>
    <xf numFmtId="0" fontId="1" fillId="2" borderId="143" xfId="0" applyFont="1" applyFill="1" applyBorder="1" applyAlignment="1" applyProtection="1">
      <alignment horizontal="left" vertical="center"/>
    </xf>
    <xf numFmtId="0" fontId="1" fillId="2" borderId="144" xfId="0" applyFont="1" applyFill="1" applyBorder="1" applyAlignment="1" applyProtection="1">
      <alignment horizontal="left" vertical="center"/>
    </xf>
    <xf numFmtId="0" fontId="27" fillId="4" borderId="122" xfId="0" applyFont="1" applyFill="1" applyBorder="1" applyAlignment="1">
      <alignment horizontal="left"/>
    </xf>
    <xf numFmtId="0" fontId="27" fillId="4" borderId="123" xfId="0" applyFont="1" applyFill="1" applyBorder="1" applyAlignment="1">
      <alignment horizontal="left"/>
    </xf>
    <xf numFmtId="0" fontId="27" fillId="4" borderId="124" xfId="0" applyFont="1" applyFill="1" applyBorder="1" applyAlignment="1">
      <alignment horizontal="left"/>
    </xf>
    <xf numFmtId="0" fontId="26" fillId="4" borderId="80" xfId="0" applyFont="1" applyFill="1" applyBorder="1" applyAlignment="1">
      <alignment horizontal="left"/>
    </xf>
    <xf numFmtId="0" fontId="26" fillId="4" borderId="81" xfId="0" applyFont="1" applyFill="1" applyBorder="1" applyAlignment="1">
      <alignment horizontal="left"/>
    </xf>
    <xf numFmtId="0" fontId="26" fillId="4" borderId="82" xfId="0" applyFont="1" applyFill="1" applyBorder="1" applyAlignment="1">
      <alignment horizontal="left"/>
    </xf>
    <xf numFmtId="0" fontId="27" fillId="4" borderId="120" xfId="0" applyFont="1" applyFill="1" applyBorder="1" applyAlignment="1">
      <alignment horizontal="left"/>
    </xf>
    <xf numFmtId="0" fontId="27" fillId="4" borderId="0" xfId="0" applyFont="1" applyFill="1" applyBorder="1" applyAlignment="1">
      <alignment horizontal="left"/>
    </xf>
    <xf numFmtId="0" fontId="27" fillId="4" borderId="121" xfId="0" applyFont="1" applyFill="1" applyBorder="1" applyAlignment="1">
      <alignment horizontal="left"/>
    </xf>
    <xf numFmtId="0" fontId="21" fillId="4" borderId="77" xfId="0" applyFont="1" applyFill="1" applyBorder="1" applyAlignment="1" applyProtection="1">
      <alignment horizontal="left"/>
    </xf>
    <xf numFmtId="0" fontId="21" fillId="4" borderId="0" xfId="0" applyFont="1" applyFill="1" applyBorder="1" applyAlignment="1" applyProtection="1">
      <alignment horizontal="left"/>
    </xf>
    <xf numFmtId="0" fontId="21" fillId="4" borderId="78" xfId="0" applyFont="1" applyFill="1" applyBorder="1" applyAlignment="1" applyProtection="1">
      <alignment horizontal="left"/>
    </xf>
    <xf numFmtId="0" fontId="20" fillId="4" borderId="75" xfId="0" applyFont="1" applyFill="1" applyBorder="1" applyAlignment="1" applyProtection="1">
      <alignment horizontal="left" wrapText="1"/>
    </xf>
    <xf numFmtId="0" fontId="20" fillId="4" borderId="47" xfId="0" applyFont="1" applyFill="1" applyBorder="1" applyAlignment="1" applyProtection="1">
      <alignment horizontal="left" wrapText="1"/>
    </xf>
    <xf numFmtId="0" fontId="20" fillId="4" borderId="76" xfId="0" applyFont="1" applyFill="1" applyBorder="1" applyAlignment="1" applyProtection="1">
      <alignment horizontal="left" wrapText="1"/>
    </xf>
    <xf numFmtId="0" fontId="21" fillId="4" borderId="53" xfId="0" applyFont="1" applyFill="1" applyBorder="1" applyAlignment="1" applyProtection="1">
      <alignment horizontal="left"/>
    </xf>
    <xf numFmtId="0" fontId="21" fillId="4" borderId="48" xfId="0" applyFont="1" applyFill="1" applyBorder="1" applyAlignment="1" applyProtection="1">
      <alignment horizontal="left"/>
    </xf>
    <xf numFmtId="0" fontId="21" fillId="4" borderId="79" xfId="0" applyFont="1" applyFill="1" applyBorder="1" applyAlignment="1" applyProtection="1">
      <alignment horizontal="left"/>
    </xf>
    <xf numFmtId="0" fontId="16" fillId="5" borderId="283" xfId="0" applyFont="1" applyFill="1" applyBorder="1" applyAlignment="1" applyProtection="1">
      <alignment horizontal="left" vertical="center" wrapText="1"/>
    </xf>
    <xf numFmtId="0" fontId="16" fillId="5" borderId="284" xfId="0" applyFont="1" applyFill="1" applyBorder="1" applyAlignment="1" applyProtection="1">
      <alignment horizontal="left" vertical="center" wrapText="1"/>
    </xf>
    <xf numFmtId="0" fontId="16" fillId="5" borderId="285" xfId="0" applyFont="1" applyFill="1" applyBorder="1" applyAlignment="1" applyProtection="1">
      <alignment horizontal="left" vertical="center" wrapText="1"/>
    </xf>
    <xf numFmtId="0" fontId="16" fillId="5" borderId="286" xfId="0" applyFont="1" applyFill="1" applyBorder="1" applyAlignment="1" applyProtection="1">
      <alignment horizontal="center" vertical="center" wrapText="1"/>
    </xf>
    <xf numFmtId="0" fontId="16" fillId="5" borderId="315" xfId="0" applyFont="1" applyFill="1" applyBorder="1" applyAlignment="1" applyProtection="1">
      <alignment horizontal="center" vertical="center" wrapText="1"/>
    </xf>
    <xf numFmtId="0" fontId="16" fillId="5" borderId="45" xfId="0" applyFont="1" applyFill="1" applyBorder="1" applyAlignment="1" applyProtection="1">
      <alignment horizontal="center" vertical="center" wrapText="1"/>
    </xf>
    <xf numFmtId="0" fontId="16" fillId="5" borderId="46" xfId="0" applyFont="1" applyFill="1" applyBorder="1" applyAlignment="1" applyProtection="1">
      <alignment horizontal="center" vertical="center" wrapText="1"/>
    </xf>
    <xf numFmtId="0" fontId="16" fillId="5" borderId="77" xfId="0" applyFont="1" applyFill="1" applyBorder="1" applyAlignment="1" applyProtection="1">
      <alignment horizontal="left" vertical="center"/>
    </xf>
    <xf numFmtId="0" fontId="16" fillId="5" borderId="0" xfId="0" applyFont="1" applyFill="1" applyBorder="1" applyAlignment="1" applyProtection="1">
      <alignment horizontal="left" vertical="center"/>
    </xf>
    <xf numFmtId="0" fontId="47" fillId="3" borderId="0" xfId="0" applyFont="1" applyFill="1" applyBorder="1" applyAlignment="1" applyProtection="1">
      <alignment horizontal="left" vertical="top" wrapText="1"/>
    </xf>
    <xf numFmtId="0" fontId="70" fillId="3" borderId="0" xfId="0" applyFont="1" applyFill="1" applyBorder="1" applyAlignment="1" applyProtection="1">
      <alignment horizontal="left" vertical="top" wrapText="1"/>
    </xf>
    <xf numFmtId="0" fontId="47" fillId="0" borderId="0" xfId="0" applyFont="1" applyBorder="1" applyAlignment="1" applyProtection="1">
      <alignment horizontal="left" vertical="center" wrapText="1"/>
    </xf>
    <xf numFmtId="0" fontId="47" fillId="0" borderId="0" xfId="0" applyFont="1" applyBorder="1" applyAlignment="1" applyProtection="1">
      <alignment horizontal="left" vertical="top" wrapText="1"/>
    </xf>
    <xf numFmtId="0" fontId="70" fillId="0" borderId="0" xfId="0" applyFont="1" applyBorder="1" applyAlignment="1" applyProtection="1">
      <alignment horizontal="left" vertical="top" wrapText="1"/>
    </xf>
    <xf numFmtId="0" fontId="38" fillId="6" borderId="0" xfId="0" applyFont="1" applyFill="1" applyBorder="1" applyAlignment="1" applyProtection="1">
      <alignment horizontal="left" vertical="center"/>
    </xf>
    <xf numFmtId="0" fontId="38" fillId="6" borderId="104" xfId="0" applyFont="1" applyFill="1" applyBorder="1" applyAlignment="1" applyProtection="1">
      <alignment horizontal="left" vertical="center"/>
    </xf>
    <xf numFmtId="0" fontId="38" fillId="6" borderId="105" xfId="0" applyFont="1" applyFill="1" applyBorder="1" applyAlignment="1" applyProtection="1">
      <alignment horizontal="left" vertical="center"/>
    </xf>
    <xf numFmtId="0" fontId="38" fillId="6" borderId="106" xfId="0" applyFont="1" applyFill="1" applyBorder="1" applyAlignment="1" applyProtection="1">
      <alignment horizontal="left" vertical="center"/>
    </xf>
    <xf numFmtId="0" fontId="7" fillId="2" borderId="108" xfId="0" applyFont="1" applyFill="1" applyBorder="1" applyAlignment="1">
      <alignment horizontal="left"/>
    </xf>
    <xf numFmtId="0" fontId="8" fillId="2" borderId="108" xfId="0" applyFont="1" applyFill="1" applyBorder="1" applyAlignment="1">
      <alignment horizontal="left"/>
    </xf>
    <xf numFmtId="0" fontId="38" fillId="6" borderId="77" xfId="0" applyFont="1" applyFill="1" applyBorder="1" applyAlignment="1" applyProtection="1">
      <alignment horizontal="left" vertical="center"/>
    </xf>
    <xf numFmtId="0" fontId="7" fillId="2" borderId="90" xfId="0" applyFont="1" applyFill="1" applyBorder="1" applyAlignment="1">
      <alignment horizontal="left"/>
    </xf>
    <xf numFmtId="0" fontId="8" fillId="2" borderId="90" xfId="0" applyFont="1" applyFill="1" applyBorder="1" applyAlignment="1">
      <alignment horizontal="left"/>
    </xf>
    <xf numFmtId="0" fontId="7" fillId="0" borderId="0" xfId="0" applyFont="1" applyFill="1" applyBorder="1" applyAlignment="1">
      <alignment horizontal="center"/>
    </xf>
    <xf numFmtId="0" fontId="7" fillId="2" borderId="162" xfId="0" applyFont="1" applyFill="1" applyBorder="1" applyAlignment="1">
      <alignment horizontal="left"/>
    </xf>
    <xf numFmtId="0" fontId="7" fillId="2" borderId="163" xfId="0" applyFont="1" applyFill="1" applyBorder="1" applyAlignment="1">
      <alignment horizontal="left"/>
    </xf>
    <xf numFmtId="0" fontId="7" fillId="2" borderId="138" xfId="0" applyFont="1" applyFill="1" applyBorder="1" applyAlignment="1">
      <alignment horizontal="left"/>
    </xf>
    <xf numFmtId="0" fontId="38" fillId="6" borderId="109" xfId="0" applyFont="1" applyFill="1" applyBorder="1" applyAlignment="1" applyProtection="1">
      <alignment horizontal="left" vertical="center"/>
    </xf>
    <xf numFmtId="0" fontId="38" fillId="6" borderId="110" xfId="0" applyFont="1" applyFill="1" applyBorder="1" applyAlignment="1" applyProtection="1">
      <alignment horizontal="left" vertical="center"/>
    </xf>
    <xf numFmtId="0" fontId="38" fillId="6" borderId="111" xfId="0" applyFont="1" applyFill="1" applyBorder="1" applyAlignment="1" applyProtection="1">
      <alignment horizontal="left" vertical="center"/>
    </xf>
    <xf numFmtId="0" fontId="59" fillId="7" borderId="354" xfId="0" applyFont="1" applyFill="1" applyBorder="1" applyAlignment="1" applyProtection="1">
      <alignment horizontal="left" vertical="center"/>
    </xf>
    <xf numFmtId="0" fontId="59" fillId="7" borderId="355" xfId="0" applyFont="1" applyFill="1" applyBorder="1" applyAlignment="1" applyProtection="1">
      <alignment horizontal="left" vertical="center"/>
    </xf>
    <xf numFmtId="0" fontId="59" fillId="7" borderId="356" xfId="0" applyFont="1" applyFill="1" applyBorder="1" applyAlignment="1" applyProtection="1">
      <alignment horizontal="left" vertical="center"/>
    </xf>
    <xf numFmtId="0" fontId="0" fillId="0" borderId="0" xfId="0" applyBorder="1" applyAlignment="1">
      <alignment horizontal="left" vertical="top" wrapText="1"/>
    </xf>
    <xf numFmtId="0" fontId="0" fillId="0" borderId="58" xfId="0" applyBorder="1" applyAlignment="1">
      <alignment horizontal="left" vertical="top" wrapText="1"/>
    </xf>
    <xf numFmtId="0" fontId="0" fillId="0" borderId="0" xfId="0" applyBorder="1" applyAlignment="1">
      <alignment horizontal="left" vertical="center" wrapText="1"/>
    </xf>
    <xf numFmtId="0" fontId="0" fillId="0" borderId="58"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M267"/>
  <sheetViews>
    <sheetView showGridLines="0" tabSelected="1" workbookViewId="0">
      <selection activeCell="N82" sqref="N82"/>
    </sheetView>
  </sheetViews>
  <sheetFormatPr baseColWidth="10" defaultRowHeight="15" x14ac:dyDescent="0.25"/>
  <cols>
    <col min="1" max="1" width="11.42578125" style="182"/>
    <col min="2" max="2" width="9.7109375" style="182" customWidth="1"/>
    <col min="3" max="3" width="6.85546875" style="182" customWidth="1"/>
    <col min="4" max="4" width="9.7109375" style="182" customWidth="1"/>
    <col min="5" max="5" width="11.5703125" style="182" customWidth="1"/>
    <col min="6" max="13" width="9.28515625" style="182" customWidth="1"/>
    <col min="14" max="14" width="9.140625" style="177" customWidth="1"/>
    <col min="15" max="15" width="6.28515625" style="178" hidden="1" customWidth="1"/>
    <col min="16" max="16" width="11.5703125" style="178" hidden="1" customWidth="1"/>
    <col min="17" max="17" width="4.28515625" style="178" hidden="1" customWidth="1"/>
    <col min="18" max="18" width="7" style="178" hidden="1" customWidth="1"/>
    <col min="19" max="19" width="11.42578125" style="179" customWidth="1"/>
    <col min="20" max="20" width="11.42578125" style="178" customWidth="1"/>
    <col min="21" max="21" width="13" style="178" customWidth="1"/>
    <col min="22" max="22" width="11.42578125" style="179" customWidth="1"/>
    <col min="23" max="23" width="11.42578125" style="180" customWidth="1"/>
    <col min="24" max="24" width="11.42578125" style="181" customWidth="1"/>
    <col min="25" max="39" width="11.42578125" style="181"/>
    <col min="40" max="16384" width="11.42578125" style="182"/>
  </cols>
  <sheetData>
    <row r="1" spans="1:39" ht="15.75" thickBot="1" x14ac:dyDescent="0.3">
      <c r="A1" s="461" t="s">
        <v>0</v>
      </c>
      <c r="B1" s="462"/>
      <c r="C1" s="462"/>
      <c r="D1" s="462"/>
      <c r="E1" s="462"/>
      <c r="F1" s="462"/>
      <c r="G1" s="462"/>
      <c r="H1" s="462"/>
      <c r="I1" s="462"/>
      <c r="J1" s="462"/>
      <c r="K1" s="462"/>
      <c r="L1" s="462"/>
      <c r="M1" s="463"/>
    </row>
    <row r="2" spans="1:39" ht="15.75" thickBot="1" x14ac:dyDescent="0.3">
      <c r="A2" s="183"/>
      <c r="B2" s="183"/>
      <c r="C2" s="183"/>
      <c r="D2" s="183"/>
      <c r="E2" s="183"/>
      <c r="F2" s="183"/>
      <c r="G2" s="183"/>
      <c r="H2" s="183"/>
      <c r="I2" s="183"/>
    </row>
    <row r="3" spans="1:39" ht="15.75" thickTop="1" x14ac:dyDescent="0.25">
      <c r="A3" s="464" t="s">
        <v>1</v>
      </c>
      <c r="B3" s="465"/>
      <c r="C3" s="465"/>
      <c r="D3" s="465"/>
      <c r="E3" s="465"/>
      <c r="F3" s="465"/>
      <c r="G3" s="466"/>
      <c r="H3" s="467"/>
      <c r="I3" s="467"/>
      <c r="J3" s="467"/>
      <c r="K3" s="467"/>
      <c r="L3" s="467"/>
      <c r="M3" s="468"/>
      <c r="N3" s="523"/>
      <c r="O3" s="524"/>
      <c r="S3" s="184" t="s">
        <v>378</v>
      </c>
      <c r="T3" s="185"/>
      <c r="U3" s="185"/>
      <c r="V3" s="186"/>
      <c r="W3" s="187"/>
    </row>
    <row r="4" spans="1:39" x14ac:dyDescent="0.25">
      <c r="A4" s="469" t="s">
        <v>2</v>
      </c>
      <c r="B4" s="470"/>
      <c r="C4" s="470"/>
      <c r="D4" s="470"/>
      <c r="E4" s="470"/>
      <c r="F4" s="470"/>
      <c r="G4" s="471"/>
      <c r="H4" s="472"/>
      <c r="I4" s="472"/>
      <c r="J4" s="472"/>
      <c r="K4" s="472"/>
      <c r="L4" s="472"/>
      <c r="M4" s="473"/>
      <c r="S4" s="543" t="s">
        <v>379</v>
      </c>
      <c r="T4" s="544"/>
      <c r="U4" s="544"/>
      <c r="V4" s="544"/>
      <c r="W4" s="545"/>
    </row>
    <row r="5" spans="1:39" s="191" customFormat="1" x14ac:dyDescent="0.25">
      <c r="A5" s="469" t="s">
        <v>3</v>
      </c>
      <c r="B5" s="470"/>
      <c r="C5" s="470"/>
      <c r="D5" s="470"/>
      <c r="E5" s="470"/>
      <c r="F5" s="470"/>
      <c r="G5" s="474"/>
      <c r="H5" s="475"/>
      <c r="I5" s="475"/>
      <c r="J5" s="475"/>
      <c r="K5" s="475"/>
      <c r="L5" s="475"/>
      <c r="M5" s="476"/>
      <c r="N5" s="188"/>
      <c r="O5" s="189"/>
      <c r="P5" s="189"/>
      <c r="Q5" s="189"/>
      <c r="R5" s="189"/>
      <c r="S5" s="543"/>
      <c r="T5" s="544"/>
      <c r="U5" s="544"/>
      <c r="V5" s="544"/>
      <c r="W5" s="545"/>
      <c r="X5" s="190"/>
      <c r="Y5" s="190"/>
      <c r="Z5" s="190"/>
      <c r="AA5" s="190"/>
      <c r="AB5" s="190"/>
      <c r="AC5" s="190"/>
      <c r="AD5" s="190"/>
      <c r="AE5" s="190"/>
      <c r="AF5" s="190"/>
      <c r="AG5" s="190"/>
      <c r="AH5" s="190"/>
      <c r="AI5" s="190"/>
      <c r="AJ5" s="190"/>
      <c r="AK5" s="190"/>
      <c r="AL5" s="190"/>
      <c r="AM5" s="190"/>
    </row>
    <row r="6" spans="1:39" ht="15.75" thickBot="1" x14ac:dyDescent="0.3">
      <c r="A6" s="498" t="s">
        <v>4</v>
      </c>
      <c r="B6" s="499"/>
      <c r="C6" s="499"/>
      <c r="D6" s="499"/>
      <c r="E6" s="499"/>
      <c r="F6" s="499"/>
      <c r="G6" s="500"/>
      <c r="H6" s="501"/>
      <c r="I6" s="501"/>
      <c r="J6" s="501"/>
      <c r="K6" s="501"/>
      <c r="L6" s="501"/>
      <c r="M6" s="502"/>
      <c r="N6" s="180"/>
      <c r="S6" s="543"/>
      <c r="T6" s="544"/>
      <c r="U6" s="544"/>
      <c r="V6" s="544"/>
      <c r="W6" s="545"/>
    </row>
    <row r="7" spans="1:39" s="196" customFormat="1" ht="15.75" thickBot="1" x14ac:dyDescent="0.3">
      <c r="A7" s="192"/>
      <c r="B7" s="192"/>
      <c r="C7" s="192"/>
      <c r="D7" s="192"/>
      <c r="E7" s="192"/>
      <c r="F7" s="192"/>
      <c r="G7" s="193"/>
      <c r="H7" s="193"/>
      <c r="I7" s="193"/>
      <c r="J7" s="193"/>
      <c r="K7" s="193"/>
      <c r="L7" s="193"/>
      <c r="M7" s="193"/>
      <c r="N7" s="194"/>
      <c r="O7" s="195"/>
      <c r="P7" s="195"/>
      <c r="Q7" s="195"/>
      <c r="R7" s="195"/>
      <c r="S7" s="543"/>
      <c r="T7" s="544"/>
      <c r="U7" s="544"/>
      <c r="V7" s="544"/>
      <c r="W7" s="545"/>
    </row>
    <row r="8" spans="1:39" s="196" customFormat="1" ht="15.75" thickBot="1" x14ac:dyDescent="0.3">
      <c r="A8" s="483" t="s">
        <v>126</v>
      </c>
      <c r="B8" s="484"/>
      <c r="C8" s="484"/>
      <c r="D8" s="484"/>
      <c r="E8" s="484"/>
      <c r="F8" s="484"/>
      <c r="G8" s="484"/>
      <c r="H8" s="484"/>
      <c r="I8" s="485"/>
      <c r="J8" s="480"/>
      <c r="K8" s="481"/>
      <c r="L8" s="481"/>
      <c r="M8" s="482"/>
      <c r="N8" s="194"/>
      <c r="O8" s="195"/>
      <c r="P8" s="195"/>
      <c r="Q8" s="195"/>
      <c r="R8" s="195"/>
      <c r="S8" s="546"/>
      <c r="T8" s="547"/>
      <c r="U8" s="547"/>
      <c r="V8" s="547"/>
      <c r="W8" s="548"/>
    </row>
    <row r="9" spans="1:39" s="196" customFormat="1" x14ac:dyDescent="0.25">
      <c r="A9" s="192"/>
      <c r="B9" s="192"/>
      <c r="C9" s="192"/>
      <c r="D9" s="192"/>
      <c r="E9" s="192"/>
      <c r="F9" s="192"/>
      <c r="G9" s="193"/>
      <c r="H9" s="193"/>
      <c r="I9" s="193"/>
      <c r="J9" s="193"/>
      <c r="K9" s="193"/>
      <c r="L9" s="193"/>
      <c r="M9" s="193"/>
      <c r="N9" s="194"/>
      <c r="O9" s="195"/>
      <c r="P9" s="195"/>
      <c r="Q9" s="195"/>
      <c r="R9" s="195"/>
      <c r="S9" s="197"/>
      <c r="T9" s="195"/>
      <c r="U9" s="195"/>
      <c r="V9" s="197"/>
      <c r="W9" s="194"/>
    </row>
    <row r="10" spans="1:39" ht="11.25" customHeight="1" thickBot="1" x14ac:dyDescent="0.3">
      <c r="A10" s="181"/>
      <c r="B10" s="181"/>
      <c r="C10" s="181"/>
      <c r="D10" s="181"/>
      <c r="E10" s="181"/>
      <c r="F10" s="181"/>
      <c r="G10" s="181"/>
      <c r="H10" s="181"/>
      <c r="I10" s="181"/>
      <c r="J10" s="181"/>
      <c r="K10" s="181"/>
      <c r="L10" s="181"/>
      <c r="M10" s="181"/>
      <c r="N10" s="180"/>
    </row>
    <row r="11" spans="1:39" ht="16.5" thickTop="1" thickBot="1" x14ac:dyDescent="0.3">
      <c r="A11" s="477" t="s">
        <v>5</v>
      </c>
      <c r="B11" s="478"/>
      <c r="C11" s="478"/>
      <c r="D11" s="478"/>
      <c r="E11" s="478"/>
      <c r="F11" s="478"/>
      <c r="G11" s="478"/>
      <c r="H11" s="478"/>
      <c r="I11" s="478"/>
      <c r="J11" s="478"/>
      <c r="K11" s="478"/>
      <c r="L11" s="478"/>
      <c r="M11" s="479"/>
      <c r="N11" s="180"/>
      <c r="O11" s="198"/>
    </row>
    <row r="12" spans="1:39" ht="15.75" thickBot="1" x14ac:dyDescent="0.3">
      <c r="A12" s="199"/>
      <c r="B12" s="200"/>
      <c r="C12" s="200"/>
      <c r="D12" s="200"/>
      <c r="E12" s="503"/>
      <c r="F12" s="503"/>
      <c r="G12" s="503"/>
      <c r="H12" s="200"/>
      <c r="I12" s="200"/>
      <c r="J12" s="200"/>
      <c r="K12" s="200"/>
      <c r="L12" s="200"/>
      <c r="M12" s="201"/>
      <c r="O12" s="202"/>
    </row>
    <row r="13" spans="1:39" ht="18.75" customHeight="1" thickBot="1" x14ac:dyDescent="0.3">
      <c r="A13" s="486" t="s">
        <v>6</v>
      </c>
      <c r="B13" s="487"/>
      <c r="C13" s="487"/>
      <c r="D13" s="487"/>
      <c r="E13" s="487"/>
      <c r="F13" s="487"/>
      <c r="G13" s="487"/>
      <c r="H13" s="487"/>
      <c r="I13" s="487"/>
      <c r="J13" s="487"/>
      <c r="K13" s="487"/>
      <c r="L13" s="487"/>
      <c r="M13" s="488"/>
      <c r="N13" s="180"/>
    </row>
    <row r="14" spans="1:39" s="196" customFormat="1" ht="18.75" customHeight="1" thickBot="1" x14ac:dyDescent="0.3">
      <c r="A14" s="203"/>
      <c r="B14" s="204"/>
      <c r="C14" s="205"/>
      <c r="D14" s="205"/>
      <c r="E14" s="205"/>
      <c r="F14" s="205"/>
      <c r="G14" s="205"/>
      <c r="H14" s="205"/>
      <c r="I14" s="205"/>
      <c r="J14" s="205"/>
      <c r="K14" s="205"/>
      <c r="L14" s="205"/>
      <c r="M14" s="206"/>
      <c r="N14" s="194"/>
      <c r="O14" s="195"/>
      <c r="P14" s="195"/>
      <c r="Q14" s="195"/>
      <c r="R14" s="195"/>
      <c r="S14" s="197"/>
      <c r="T14" s="195"/>
      <c r="U14" s="195"/>
      <c r="V14" s="197"/>
      <c r="W14" s="194"/>
    </row>
    <row r="15" spans="1:39" s="196" customFormat="1" ht="18.75" customHeight="1" thickBot="1" x14ac:dyDescent="0.3">
      <c r="A15" s="495" t="s">
        <v>371</v>
      </c>
      <c r="B15" s="496"/>
      <c r="C15" s="205"/>
      <c r="D15" s="205"/>
      <c r="E15" s="205"/>
      <c r="F15" s="205"/>
      <c r="G15" s="205"/>
      <c r="H15" s="205"/>
      <c r="I15" s="205"/>
      <c r="J15" s="205"/>
      <c r="K15" s="205"/>
      <c r="L15" s="205"/>
      <c r="M15" s="206"/>
      <c r="N15" s="194"/>
      <c r="O15" s="195"/>
      <c r="P15" s="195"/>
      <c r="Q15" s="195"/>
      <c r="R15" s="195"/>
      <c r="S15" s="197"/>
      <c r="T15" s="195"/>
      <c r="U15" s="195"/>
      <c r="V15" s="197"/>
      <c r="W15" s="194"/>
    </row>
    <row r="16" spans="1:39" ht="18.75" customHeight="1" thickBot="1" x14ac:dyDescent="0.35">
      <c r="A16" s="207"/>
      <c r="B16" s="208"/>
      <c r="C16" s="208"/>
      <c r="D16" s="208"/>
      <c r="E16" s="208"/>
      <c r="F16" s="209"/>
      <c r="G16" s="208"/>
      <c r="H16" s="208"/>
      <c r="I16" s="208"/>
      <c r="J16" s="208"/>
      <c r="K16" s="208"/>
      <c r="L16" s="208"/>
      <c r="M16" s="210"/>
      <c r="N16" s="180"/>
    </row>
    <row r="17" spans="1:23" ht="15.75" thickBot="1" x14ac:dyDescent="0.3">
      <c r="A17" s="504" t="s">
        <v>108</v>
      </c>
      <c r="B17" s="490"/>
      <c r="C17" s="505"/>
      <c r="D17" s="505"/>
      <c r="E17" s="506"/>
      <c r="F17" s="211"/>
      <c r="G17" s="212"/>
      <c r="H17" s="212"/>
      <c r="I17" s="212"/>
      <c r="J17" s="212"/>
      <c r="K17" s="212"/>
      <c r="L17" s="212"/>
      <c r="M17" s="201"/>
      <c r="N17" s="180"/>
      <c r="T17" s="213"/>
      <c r="U17" s="213"/>
    </row>
    <row r="18" spans="1:23" ht="15.75" thickBot="1" x14ac:dyDescent="0.3">
      <c r="A18" s="214"/>
      <c r="B18" s="215"/>
      <c r="C18" s="200"/>
      <c r="D18" s="200"/>
      <c r="E18" s="200"/>
      <c r="F18" s="200"/>
      <c r="G18" s="212"/>
      <c r="H18" s="212"/>
      <c r="I18" s="212"/>
      <c r="J18" s="212"/>
      <c r="K18" s="212"/>
      <c r="L18" s="212"/>
      <c r="M18" s="201"/>
      <c r="N18" s="180"/>
      <c r="O18" s="216"/>
      <c r="P18" s="216"/>
      <c r="T18" s="217"/>
      <c r="U18" s="217"/>
    </row>
    <row r="19" spans="1:23" ht="15.75" thickBot="1" x14ac:dyDescent="0.3">
      <c r="A19" s="504" t="s">
        <v>109</v>
      </c>
      <c r="B19" s="490"/>
      <c r="C19" s="505"/>
      <c r="D19" s="505"/>
      <c r="E19" s="506"/>
      <c r="F19" s="211"/>
      <c r="G19" s="212"/>
      <c r="H19" s="212"/>
      <c r="I19" s="212"/>
      <c r="J19" s="212"/>
      <c r="K19" s="212"/>
      <c r="L19" s="212"/>
      <c r="M19" s="201"/>
      <c r="N19" s="180"/>
      <c r="O19" s="216"/>
      <c r="P19" s="216"/>
      <c r="T19" s="195"/>
      <c r="U19" s="217"/>
    </row>
    <row r="20" spans="1:23" ht="15.75" thickBot="1" x14ac:dyDescent="0.3">
      <c r="A20" s="199"/>
      <c r="B20" s="200"/>
      <c r="C20" s="200"/>
      <c r="D20" s="200"/>
      <c r="E20" s="200"/>
      <c r="F20" s="200"/>
      <c r="G20" s="212"/>
      <c r="H20" s="212"/>
      <c r="I20" s="212"/>
      <c r="J20" s="212"/>
      <c r="K20" s="212"/>
      <c r="L20" s="212"/>
      <c r="M20" s="201"/>
      <c r="N20" s="180"/>
      <c r="O20" s="216"/>
      <c r="P20" s="216"/>
      <c r="T20" s="195"/>
      <c r="U20" s="218"/>
    </row>
    <row r="21" spans="1:23" ht="15.75" thickBot="1" x14ac:dyDescent="0.3">
      <c r="A21" s="486" t="s">
        <v>139</v>
      </c>
      <c r="B21" s="487"/>
      <c r="C21" s="487"/>
      <c r="D21" s="487"/>
      <c r="E21" s="487"/>
      <c r="F21" s="487"/>
      <c r="G21" s="487"/>
      <c r="H21" s="487"/>
      <c r="I21" s="487"/>
      <c r="J21" s="487"/>
      <c r="K21" s="487"/>
      <c r="L21" s="487"/>
      <c r="M21" s="488"/>
      <c r="N21" s="180"/>
      <c r="P21" s="217"/>
      <c r="Q21" s="217"/>
      <c r="R21" s="217"/>
      <c r="T21" s="195"/>
      <c r="U21" s="218"/>
    </row>
    <row r="22" spans="1:23" s="196" customFormat="1" ht="15.75" thickBot="1" x14ac:dyDescent="0.3">
      <c r="A22" s="219"/>
      <c r="B22" s="220"/>
      <c r="C22" s="220"/>
      <c r="D22" s="221"/>
      <c r="E22" s="222"/>
      <c r="F22" s="223"/>
      <c r="G22" s="220"/>
      <c r="H22" s="220"/>
      <c r="I22" s="220"/>
      <c r="J22" s="220"/>
      <c r="K22" s="220"/>
      <c r="L22" s="220"/>
      <c r="M22" s="224"/>
      <c r="N22" s="194"/>
      <c r="P22" s="217"/>
      <c r="Q22" s="217"/>
      <c r="R22" s="217"/>
      <c r="S22" s="197"/>
      <c r="T22" s="195"/>
      <c r="U22" s="218"/>
      <c r="V22" s="197"/>
      <c r="W22" s="194"/>
    </row>
    <row r="23" spans="1:23" s="196" customFormat="1" ht="15.75" thickBot="1" x14ac:dyDescent="0.3">
      <c r="A23" s="219"/>
      <c r="B23" s="220"/>
      <c r="C23" s="220"/>
      <c r="D23" s="489" t="s">
        <v>110</v>
      </c>
      <c r="E23" s="493"/>
      <c r="F23" s="493"/>
      <c r="G23" s="220"/>
      <c r="H23" s="220"/>
      <c r="I23" s="220"/>
      <c r="J23" s="220"/>
      <c r="K23" s="489" t="s">
        <v>111</v>
      </c>
      <c r="L23" s="493"/>
      <c r="M23" s="494"/>
      <c r="N23" s="194"/>
      <c r="O23" s="217"/>
      <c r="P23" s="217"/>
      <c r="Q23" s="217"/>
      <c r="R23" s="217"/>
      <c r="S23" s="197"/>
      <c r="T23" s="195"/>
      <c r="U23" s="218"/>
      <c r="V23" s="197"/>
      <c r="W23" s="194"/>
    </row>
    <row r="24" spans="1:23" ht="15.75" thickBot="1" x14ac:dyDescent="0.3">
      <c r="A24" s="225"/>
      <c r="B24" s="226"/>
      <c r="C24" s="226"/>
      <c r="D24" s="227"/>
      <c r="E24" s="227"/>
      <c r="F24" s="227"/>
      <c r="G24" s="228"/>
      <c r="H24" s="228"/>
      <c r="I24" s="228"/>
      <c r="J24" s="228"/>
      <c r="K24" s="228"/>
      <c r="L24" s="228"/>
      <c r="M24" s="229"/>
      <c r="N24" s="180"/>
      <c r="O24" s="230"/>
      <c r="P24" s="230"/>
      <c r="Q24" s="195"/>
      <c r="R24" s="195"/>
      <c r="T24" s="195"/>
      <c r="U24" s="218"/>
    </row>
    <row r="25" spans="1:23" ht="15.75" thickBot="1" x14ac:dyDescent="0.3">
      <c r="A25" s="504" t="s">
        <v>101</v>
      </c>
      <c r="B25" s="493"/>
      <c r="C25" s="493"/>
      <c r="D25" s="491"/>
      <c r="E25" s="491"/>
      <c r="F25" s="492"/>
      <c r="G25" s="212"/>
      <c r="H25" s="489" t="s">
        <v>106</v>
      </c>
      <c r="I25" s="490"/>
      <c r="J25" s="490"/>
      <c r="K25" s="491"/>
      <c r="L25" s="491"/>
      <c r="M25" s="497"/>
      <c r="N25" s="180"/>
      <c r="O25" s="195"/>
      <c r="P25" s="195"/>
      <c r="Q25" s="195"/>
      <c r="R25" s="195"/>
      <c r="T25" s="195"/>
      <c r="U25" s="218"/>
    </row>
    <row r="26" spans="1:23" ht="15.75" thickBot="1" x14ac:dyDescent="0.3">
      <c r="A26" s="231"/>
      <c r="B26" s="212"/>
      <c r="C26" s="212"/>
      <c r="D26" s="232"/>
      <c r="E26" s="232"/>
      <c r="F26" s="200"/>
      <c r="G26" s="212"/>
      <c r="H26" s="200"/>
      <c r="I26" s="200"/>
      <c r="J26" s="200"/>
      <c r="K26" s="233"/>
      <c r="L26" s="233"/>
      <c r="M26" s="234"/>
      <c r="N26" s="180"/>
      <c r="O26" s="195"/>
      <c r="P26" s="195"/>
      <c r="Q26" s="217"/>
      <c r="R26" s="217"/>
      <c r="T26" s="195"/>
      <c r="U26" s="218"/>
    </row>
    <row r="27" spans="1:23" ht="15.75" thickBot="1" x14ac:dyDescent="0.3">
      <c r="A27" s="504" t="s">
        <v>79</v>
      </c>
      <c r="B27" s="493"/>
      <c r="C27" s="493"/>
      <c r="D27" s="491"/>
      <c r="E27" s="491"/>
      <c r="F27" s="492"/>
      <c r="G27" s="212"/>
      <c r="H27" s="489" t="s">
        <v>107</v>
      </c>
      <c r="I27" s="490"/>
      <c r="J27" s="490"/>
      <c r="K27" s="491"/>
      <c r="L27" s="491"/>
      <c r="M27" s="497"/>
      <c r="N27" s="180"/>
      <c r="O27" s="195"/>
      <c r="P27" s="195"/>
      <c r="Q27" s="195"/>
      <c r="R27" s="195"/>
      <c r="T27" s="195"/>
      <c r="U27" s="218"/>
    </row>
    <row r="28" spans="1:23" ht="15.75" thickBot="1" x14ac:dyDescent="0.3">
      <c r="A28" s="231"/>
      <c r="B28" s="212"/>
      <c r="C28" s="212"/>
      <c r="D28" s="232"/>
      <c r="E28" s="232"/>
      <c r="F28" s="200"/>
      <c r="G28" s="212"/>
      <c r="H28" s="200"/>
      <c r="I28" s="200"/>
      <c r="J28" s="200"/>
      <c r="K28" s="233"/>
      <c r="L28" s="233"/>
      <c r="M28" s="234"/>
      <c r="N28" s="180"/>
      <c r="O28" s="195"/>
      <c r="P28" s="195"/>
      <c r="Q28" s="217"/>
      <c r="R28" s="217"/>
      <c r="T28" s="195"/>
      <c r="U28" s="218"/>
    </row>
    <row r="29" spans="1:23" ht="15.75" thickBot="1" x14ac:dyDescent="0.3">
      <c r="A29" s="504" t="s">
        <v>102</v>
      </c>
      <c r="B29" s="490"/>
      <c r="C29" s="490"/>
      <c r="D29" s="491"/>
      <c r="E29" s="491"/>
      <c r="F29" s="492"/>
      <c r="G29" s="212"/>
      <c r="H29" s="489" t="s">
        <v>84</v>
      </c>
      <c r="I29" s="490"/>
      <c r="J29" s="490"/>
      <c r="K29" s="491"/>
      <c r="L29" s="491"/>
      <c r="M29" s="497"/>
      <c r="N29" s="180"/>
      <c r="O29" s="195"/>
      <c r="P29" s="195"/>
      <c r="Q29" s="195"/>
      <c r="R29" s="195"/>
      <c r="T29" s="195"/>
      <c r="U29" s="218"/>
    </row>
    <row r="30" spans="1:23" ht="15.75" thickBot="1" x14ac:dyDescent="0.3">
      <c r="A30" s="231"/>
      <c r="B30" s="212"/>
      <c r="C30" s="212"/>
      <c r="D30" s="232"/>
      <c r="E30" s="232"/>
      <c r="F30" s="200"/>
      <c r="G30" s="212"/>
      <c r="H30" s="200"/>
      <c r="I30" s="200"/>
      <c r="J30" s="200"/>
      <c r="K30" s="233"/>
      <c r="L30" s="233"/>
      <c r="M30" s="234"/>
      <c r="N30" s="180"/>
      <c r="O30" s="195"/>
      <c r="P30" s="195"/>
      <c r="Q30" s="217"/>
      <c r="R30" s="217"/>
      <c r="T30" s="195"/>
      <c r="U30" s="218"/>
    </row>
    <row r="31" spans="1:23" ht="15.75" thickBot="1" x14ac:dyDescent="0.3">
      <c r="A31" s="504" t="s">
        <v>103</v>
      </c>
      <c r="B31" s="490"/>
      <c r="C31" s="490"/>
      <c r="D31" s="491"/>
      <c r="E31" s="491"/>
      <c r="F31" s="492"/>
      <c r="G31" s="212"/>
      <c r="H31" s="489" t="s">
        <v>85</v>
      </c>
      <c r="I31" s="490"/>
      <c r="J31" s="490"/>
      <c r="K31" s="491"/>
      <c r="L31" s="491"/>
      <c r="M31" s="497"/>
      <c r="N31" s="180"/>
      <c r="O31" s="195"/>
      <c r="P31" s="195"/>
      <c r="Q31" s="195"/>
      <c r="R31" s="195"/>
      <c r="T31" s="195"/>
      <c r="U31" s="218"/>
    </row>
    <row r="32" spans="1:23" ht="15.75" thickBot="1" x14ac:dyDescent="0.3">
      <c r="A32" s="231"/>
      <c r="B32" s="212"/>
      <c r="C32" s="212"/>
      <c r="D32" s="232"/>
      <c r="E32" s="232"/>
      <c r="F32" s="200"/>
      <c r="G32" s="212"/>
      <c r="H32" s="200"/>
      <c r="I32" s="200"/>
      <c r="J32" s="200"/>
      <c r="K32" s="233"/>
      <c r="L32" s="233"/>
      <c r="M32" s="234"/>
      <c r="N32" s="180"/>
      <c r="O32" s="195"/>
      <c r="P32" s="195"/>
      <c r="Q32" s="195"/>
      <c r="R32" s="195"/>
      <c r="T32" s="195"/>
      <c r="U32" s="218"/>
    </row>
    <row r="33" spans="1:21" ht="15.75" thickBot="1" x14ac:dyDescent="0.3">
      <c r="A33" s="504" t="s">
        <v>104</v>
      </c>
      <c r="B33" s="493"/>
      <c r="C33" s="493"/>
      <c r="D33" s="491"/>
      <c r="E33" s="491"/>
      <c r="F33" s="492"/>
      <c r="G33" s="212"/>
      <c r="H33" s="507"/>
      <c r="I33" s="508"/>
      <c r="J33" s="508"/>
      <c r="K33" s="491"/>
      <c r="L33" s="491"/>
      <c r="M33" s="497"/>
      <c r="N33" s="180"/>
      <c r="O33" s="235" t="s">
        <v>135</v>
      </c>
      <c r="P33" s="236" t="str">
        <f>IF(H33='Tabla 1-PCI'!$B$18,'Tabla 1-PCI'!$C$18,IF(H33='Tabla 1-PCI'!$B$19,'Tabla 1-PCI'!$C$19,IF(H33='Tabla 1-PCI'!$B$20,'Tabla 1-PCI'!$C$20,IF(H33='Tabla 1-PCI'!$B$21,'Tabla 1-PCI'!$C$21,IF(H33='Tabla 1-PCI'!$B$22,'Tabla 1-PCI'!$C$22,IF(H33='Tabla 1-PCI'!$B$23,'Tabla 1-PCI'!$C$23,IF(H33='Tabla 1-PCI'!$B$24,'Tabla 1-PCI'!$C$24,IF(H33='Tabla 1-PCI'!$B$25,'Tabla 1-PCI'!$C$25,IF(H33='Tabla 1-PCI'!$B$26,'Tabla 1-PCI'!$C$26,IF(H33='Tabla 1-PCI'!$B$27,'Tabla 1-PCI'!$C$27,IF(H33='Tabla 1-PCI'!$B$28,'Tabla 1-PCI'!$C$28," ")))))))))))</f>
        <v xml:space="preserve"> </v>
      </c>
      <c r="Q33" s="237" t="s">
        <v>143</v>
      </c>
      <c r="R33" s="236" t="str">
        <f>IF(H33='Tabla 2.2-FE'!$B$18,'Tabla 2.2-FE'!$C$18,IF(H33='Tabla 2.2-FE'!$B$19,'Tabla 2.2-FE'!$C$19,IF(H33='Tabla 2.2-FE'!$B$20,'Tabla 2.2-FE'!$C$20,IF(H33='Tabla 2.2-FE'!$B$21,'Tabla 2.2-FE'!$C$21,IF(H33='Tabla 2.2-FE'!$B$22,'Tabla 2.2-FE'!$C$22,IF(H33='Tabla 2.2-FE'!$B$23,'Tabla 2.2-FE'!$C$23,IF(H33='Tabla 2.2-FE'!$B$24,'Tabla 2.2-FE'!$C$24,IF(H33='Tabla 2.2-FE'!$B$25,'Tabla 2.2-FE'!$C$25,IF(H33='Tabla 2.2-FE'!$B$26,'Tabla 2.2-FE'!$C$26,IF(H33='Tabla 2.2-FE'!$B$27,'Tabla 2.2-FE'!$C$27,IF(H33='Tabla 2.2-FE'!$B$28,'Tabla 2.2-FE'!$C$28," ")))))))))))</f>
        <v xml:space="preserve"> </v>
      </c>
      <c r="T33" s="195"/>
      <c r="U33" s="218"/>
    </row>
    <row r="34" spans="1:21" ht="15.75" thickBot="1" x14ac:dyDescent="0.3">
      <c r="A34" s="199"/>
      <c r="B34" s="200"/>
      <c r="C34" s="200"/>
      <c r="D34" s="200"/>
      <c r="E34" s="200"/>
      <c r="F34" s="200"/>
      <c r="G34" s="212"/>
      <c r="H34" s="238"/>
      <c r="I34" s="238"/>
      <c r="J34" s="238"/>
      <c r="K34" s="239"/>
      <c r="L34" s="239"/>
      <c r="M34" s="240"/>
      <c r="N34" s="180"/>
      <c r="O34" s="241"/>
      <c r="P34" s="242"/>
      <c r="Q34" s="242"/>
      <c r="R34" s="243"/>
      <c r="T34" s="195"/>
      <c r="U34" s="218"/>
    </row>
    <row r="35" spans="1:21" ht="15.75" thickBot="1" x14ac:dyDescent="0.3">
      <c r="A35" s="552" t="s">
        <v>105</v>
      </c>
      <c r="B35" s="493"/>
      <c r="C35" s="493"/>
      <c r="D35" s="491"/>
      <c r="E35" s="491"/>
      <c r="F35" s="492"/>
      <c r="G35" s="212"/>
      <c r="H35" s="507"/>
      <c r="I35" s="508"/>
      <c r="J35" s="508"/>
      <c r="K35" s="491"/>
      <c r="L35" s="491"/>
      <c r="M35" s="497"/>
      <c r="N35" s="180"/>
      <c r="O35" s="235" t="s">
        <v>135</v>
      </c>
      <c r="P35" s="236" t="str">
        <f>IF(H35='Tabla 1-PCI'!$B$18,'Tabla 1-PCI'!$C$18,IF(H35='Tabla 1-PCI'!$B$19,'Tabla 1-PCI'!$C$19,IF(H35='Tabla 1-PCI'!$B$20,'Tabla 1-PCI'!$C$20,IF(H35='Tabla 1-PCI'!$B$21,'Tabla 1-PCI'!$C$21,IF(H35='Tabla 1-PCI'!$B$22,'Tabla 1-PCI'!$C$22,IF(H35='Tabla 1-PCI'!$B$23,'Tabla 1-PCI'!$C$23,IF(H35='Tabla 1-PCI'!$B$24,'Tabla 1-PCI'!$C$24,IF(H35='Tabla 1-PCI'!$B$25,'Tabla 1-PCI'!$C$25,IF(H35='Tabla 1-PCI'!$B$26,'Tabla 1-PCI'!$C$26,IF(H35='Tabla 1-PCI'!$B$27,'Tabla 1-PCI'!$C$27,IF(H35='Tabla 1-PCI'!$B$28,'Tabla 1-PCI'!$C$28," ")))))))))))</f>
        <v xml:space="preserve"> </v>
      </c>
      <c r="Q35" s="237" t="s">
        <v>143</v>
      </c>
      <c r="R35" s="236" t="str">
        <f>IF(H35='Tabla 2.2-FE'!$B$18,'Tabla 2.2-FE'!$C$18,IF(H35='Tabla 2.2-FE'!$B$19,'Tabla 2.2-FE'!$C$19,IF(H35='Tabla 2.2-FE'!$B$20,'Tabla 2.2-FE'!$C$20,IF(H35='Tabla 2.2-FE'!$B$21,'Tabla 2.2-FE'!$C$21,IF(H35='Tabla 2.2-FE'!$B$22,'Tabla 2.2-FE'!$C$22,IF(H35='Tabla 2.2-FE'!$B$23,'Tabla 2.2-FE'!$C$23,IF(H35='Tabla 2.2-FE'!$B$24,'Tabla 2.2-FE'!$C$24,IF(H35='Tabla 2.2-FE'!$B$25,'Tabla 2.2-FE'!$C$25,IF(H35='Tabla 2.2-FE'!$B$26,'Tabla 2.2-FE'!$C$26,IF(H35='Tabla 2.2-FE'!$B$27,'Tabla 2.2-FE'!$C$27,IF(H35='Tabla 2.2-FE'!$B$28,'Tabla 2.2-FE'!$C$28," ")))))))))))</f>
        <v xml:space="preserve"> </v>
      </c>
      <c r="T35" s="195"/>
      <c r="U35" s="218"/>
    </row>
    <row r="36" spans="1:21" ht="15.75" thickBot="1" x14ac:dyDescent="0.3">
      <c r="A36" s="199"/>
      <c r="B36" s="200"/>
      <c r="C36" s="200"/>
      <c r="D36" s="200"/>
      <c r="E36" s="200"/>
      <c r="F36" s="200"/>
      <c r="G36" s="212"/>
      <c r="H36" s="238"/>
      <c r="I36" s="238"/>
      <c r="J36" s="238"/>
      <c r="K36" s="239"/>
      <c r="L36" s="239"/>
      <c r="M36" s="240"/>
      <c r="N36" s="180"/>
      <c r="O36" s="241"/>
      <c r="P36" s="242"/>
      <c r="Q36" s="242"/>
      <c r="R36" s="243"/>
      <c r="T36" s="195"/>
      <c r="U36" s="218"/>
    </row>
    <row r="37" spans="1:21" ht="15.75" thickBot="1" x14ac:dyDescent="0.3">
      <c r="A37" s="552" t="s">
        <v>91</v>
      </c>
      <c r="B37" s="493"/>
      <c r="C37" s="493"/>
      <c r="D37" s="491"/>
      <c r="E37" s="491"/>
      <c r="F37" s="492"/>
      <c r="G37" s="212"/>
      <c r="H37" s="507"/>
      <c r="I37" s="508"/>
      <c r="J37" s="508"/>
      <c r="K37" s="491"/>
      <c r="L37" s="491"/>
      <c r="M37" s="497"/>
      <c r="N37" s="180"/>
      <c r="O37" s="235" t="s">
        <v>135</v>
      </c>
      <c r="P37" s="236" t="str">
        <f>IF(H37='Tabla 1-PCI'!$B$18,'Tabla 1-PCI'!$C$18,IF(H37='Tabla 1-PCI'!$B$19,'Tabla 1-PCI'!$C$19,IF(H37='Tabla 1-PCI'!$B$20,'Tabla 1-PCI'!$C$20,IF(H37='Tabla 1-PCI'!$B$21,'Tabla 1-PCI'!$C$21,IF(H37='Tabla 1-PCI'!$B$22,'Tabla 1-PCI'!$C$22,IF(H37='Tabla 1-PCI'!$B$23,'Tabla 1-PCI'!$C$23,IF(H37='Tabla 1-PCI'!$B$24,'Tabla 1-PCI'!$C$24,IF(H37='Tabla 1-PCI'!$B$25,'Tabla 1-PCI'!$C$25,IF(H37='Tabla 1-PCI'!$B$26,'Tabla 1-PCI'!$C$26,IF(H37='Tabla 1-PCI'!$B$27,'Tabla 1-PCI'!$C$27,IF(H37='Tabla 1-PCI'!$B$28,'Tabla 1-PCI'!$C$28," ")))))))))))</f>
        <v xml:space="preserve"> </v>
      </c>
      <c r="Q37" s="237" t="s">
        <v>143</v>
      </c>
      <c r="R37" s="236" t="str">
        <f>IF(H37='Tabla 2.2-FE'!$B$18,'Tabla 2.2-FE'!$C$18,IF(H37='Tabla 2.2-FE'!$B$19,'Tabla 2.2-FE'!$C$19,IF(H37='Tabla 2.2-FE'!$B$20,'Tabla 2.2-FE'!$C$20,IF(H37='Tabla 2.2-FE'!$B$21,'Tabla 2.2-FE'!$C$21,IF(H37='Tabla 2.2-FE'!$B$22,'Tabla 2.2-FE'!$C$22,IF(H37='Tabla 2.2-FE'!$B$23,'Tabla 2.2-FE'!$C$23,IF(H37='Tabla 2.2-FE'!$B$24,'Tabla 2.2-FE'!$C$24,IF(H37='Tabla 2.2-FE'!$B$25,'Tabla 2.2-FE'!$C$25,IF(H37='Tabla 2.2-FE'!$B$26,'Tabla 2.2-FE'!$C$26,IF(H37='Tabla 2.2-FE'!$B$27,'Tabla 2.2-FE'!$C$27,IF(H37='Tabla 2.2-FE'!$B$28,'Tabla 2.2-FE'!$C$28," ")))))))))))</f>
        <v xml:space="preserve"> </v>
      </c>
      <c r="T37" s="195"/>
      <c r="U37" s="218"/>
    </row>
    <row r="38" spans="1:21" ht="15.75" thickBot="1" x14ac:dyDescent="0.3">
      <c r="A38" s="199"/>
      <c r="B38" s="200"/>
      <c r="C38" s="200"/>
      <c r="D38" s="200"/>
      <c r="E38" s="200"/>
      <c r="F38" s="200"/>
      <c r="G38" s="200"/>
      <c r="H38" s="200"/>
      <c r="I38" s="200"/>
      <c r="J38" s="200"/>
      <c r="K38" s="200"/>
      <c r="L38" s="200"/>
      <c r="M38" s="201"/>
      <c r="N38" s="180"/>
      <c r="O38" s="195"/>
      <c r="P38" s="195"/>
      <c r="Q38" s="217"/>
      <c r="R38" s="217"/>
      <c r="T38" s="195"/>
      <c r="U38" s="218"/>
    </row>
    <row r="39" spans="1:21" ht="15.75" thickBot="1" x14ac:dyDescent="0.3">
      <c r="A39" s="486" t="s">
        <v>140</v>
      </c>
      <c r="B39" s="487"/>
      <c r="C39" s="487"/>
      <c r="D39" s="487"/>
      <c r="E39" s="487"/>
      <c r="F39" s="487"/>
      <c r="G39" s="487"/>
      <c r="H39" s="487"/>
      <c r="I39" s="487"/>
      <c r="J39" s="487"/>
      <c r="K39" s="487"/>
      <c r="L39" s="487"/>
      <c r="M39" s="488"/>
      <c r="N39" s="180"/>
      <c r="O39" s="195"/>
      <c r="P39" s="195"/>
      <c r="Q39" s="195"/>
      <c r="R39" s="195"/>
      <c r="T39" s="195"/>
      <c r="U39" s="218"/>
    </row>
    <row r="40" spans="1:21" ht="15.75" thickBot="1" x14ac:dyDescent="0.3">
      <c r="A40" s="244"/>
      <c r="B40" s="245"/>
      <c r="C40" s="245"/>
      <c r="D40" s="245"/>
      <c r="E40" s="245"/>
      <c r="F40" s="245"/>
      <c r="G40" s="245"/>
      <c r="H40" s="245"/>
      <c r="I40" s="245"/>
      <c r="J40" s="245"/>
      <c r="K40" s="245"/>
      <c r="L40" s="245"/>
      <c r="M40" s="201"/>
      <c r="N40" s="180"/>
      <c r="O40" s="195"/>
      <c r="P40" s="246"/>
      <c r="Q40" s="195"/>
      <c r="R40" s="195"/>
      <c r="T40" s="195"/>
      <c r="U40" s="218"/>
    </row>
    <row r="41" spans="1:21" ht="16.5" thickTop="1" thickBot="1" x14ac:dyDescent="0.3">
      <c r="A41" s="549" t="s">
        <v>7</v>
      </c>
      <c r="B41" s="550"/>
      <c r="C41" s="550"/>
      <c r="D41" s="551"/>
      <c r="E41" s="549" t="s">
        <v>112</v>
      </c>
      <c r="F41" s="550"/>
      <c r="G41" s="551"/>
      <c r="H41" s="549" t="s">
        <v>113</v>
      </c>
      <c r="I41" s="551"/>
      <c r="J41" s="549" t="s">
        <v>117</v>
      </c>
      <c r="K41" s="550"/>
      <c r="L41" s="550"/>
      <c r="M41" s="551"/>
      <c r="N41" s="180"/>
      <c r="O41" s="195"/>
      <c r="P41" s="195"/>
      <c r="Q41" s="217"/>
      <c r="R41" s="217"/>
      <c r="T41" s="195"/>
      <c r="U41" s="218"/>
    </row>
    <row r="42" spans="1:21" ht="15.75" thickTop="1" x14ac:dyDescent="0.25">
      <c r="A42" s="247"/>
      <c r="B42" s="248"/>
      <c r="C42" s="248"/>
      <c r="D42" s="248"/>
      <c r="E42" s="248"/>
      <c r="F42" s="248"/>
      <c r="G42" s="248"/>
      <c r="H42" s="248"/>
      <c r="I42" s="248"/>
      <c r="J42" s="248"/>
      <c r="K42" s="248"/>
      <c r="L42" s="248"/>
      <c r="M42" s="249"/>
      <c r="N42" s="180"/>
      <c r="O42" s="195"/>
      <c r="P42" s="195"/>
      <c r="Q42" s="195"/>
      <c r="R42" s="195"/>
      <c r="T42" s="195"/>
      <c r="U42" s="218"/>
    </row>
    <row r="43" spans="1:21" x14ac:dyDescent="0.25">
      <c r="A43" s="514"/>
      <c r="B43" s="515"/>
      <c r="C43" s="515"/>
      <c r="D43" s="515"/>
      <c r="E43" s="518"/>
      <c r="F43" s="518"/>
      <c r="G43" s="518"/>
      <c r="H43" s="518"/>
      <c r="I43" s="518"/>
      <c r="J43" s="518"/>
      <c r="K43" s="518"/>
      <c r="L43" s="518"/>
      <c r="M43" s="519"/>
      <c r="N43" s="180"/>
      <c r="O43" s="195"/>
      <c r="P43" s="195"/>
      <c r="Q43" s="195"/>
      <c r="R43" s="195"/>
      <c r="T43" s="195"/>
      <c r="U43" s="218"/>
    </row>
    <row r="44" spans="1:21" x14ac:dyDescent="0.25">
      <c r="A44" s="250"/>
      <c r="B44" s="251"/>
      <c r="C44" s="251"/>
      <c r="D44" s="251"/>
      <c r="E44" s="251"/>
      <c r="F44" s="251"/>
      <c r="G44" s="251"/>
      <c r="H44" s="252"/>
      <c r="I44" s="252"/>
      <c r="J44" s="252"/>
      <c r="K44" s="252"/>
      <c r="L44" s="252"/>
      <c r="M44" s="253"/>
      <c r="N44" s="180"/>
      <c r="O44" s="195"/>
      <c r="P44" s="195"/>
      <c r="Q44" s="195"/>
      <c r="R44" s="195"/>
      <c r="T44" s="195"/>
      <c r="U44" s="218"/>
    </row>
    <row r="45" spans="1:21" x14ac:dyDescent="0.25">
      <c r="A45" s="514"/>
      <c r="B45" s="515"/>
      <c r="C45" s="515"/>
      <c r="D45" s="515"/>
      <c r="E45" s="518"/>
      <c r="F45" s="518"/>
      <c r="G45" s="518"/>
      <c r="H45" s="518"/>
      <c r="I45" s="518"/>
      <c r="J45" s="518"/>
      <c r="K45" s="518"/>
      <c r="L45" s="518"/>
      <c r="M45" s="519"/>
      <c r="N45" s="180"/>
      <c r="O45" s="195"/>
      <c r="P45" s="195"/>
      <c r="Q45" s="195"/>
      <c r="R45" s="195"/>
      <c r="T45" s="195"/>
      <c r="U45" s="218"/>
    </row>
    <row r="46" spans="1:21" x14ac:dyDescent="0.25">
      <c r="A46" s="254"/>
      <c r="B46" s="255"/>
      <c r="C46" s="255"/>
      <c r="D46" s="255"/>
      <c r="E46" s="255"/>
      <c r="F46" s="255"/>
      <c r="G46" s="255"/>
      <c r="H46" s="255"/>
      <c r="I46" s="255"/>
      <c r="J46" s="255"/>
      <c r="K46" s="255"/>
      <c r="L46" s="255"/>
      <c r="M46" s="256"/>
      <c r="N46" s="180"/>
      <c r="O46" s="195"/>
      <c r="P46" s="195"/>
      <c r="Q46" s="195"/>
      <c r="R46" s="195"/>
      <c r="T46" s="195"/>
      <c r="U46" s="218"/>
    </row>
    <row r="47" spans="1:21" x14ac:dyDescent="0.25">
      <c r="A47" s="514"/>
      <c r="B47" s="515"/>
      <c r="C47" s="515"/>
      <c r="D47" s="515"/>
      <c r="E47" s="518"/>
      <c r="F47" s="518"/>
      <c r="G47" s="518"/>
      <c r="H47" s="518"/>
      <c r="I47" s="518"/>
      <c r="J47" s="518"/>
      <c r="K47" s="518"/>
      <c r="L47" s="518"/>
      <c r="M47" s="519"/>
      <c r="N47" s="180"/>
      <c r="O47" s="195"/>
      <c r="P47" s="195"/>
      <c r="Q47" s="195"/>
      <c r="R47" s="195"/>
      <c r="T47" s="202"/>
      <c r="U47" s="218"/>
    </row>
    <row r="48" spans="1:21" x14ac:dyDescent="0.25">
      <c r="A48" s="257"/>
      <c r="B48" s="258"/>
      <c r="C48" s="258"/>
      <c r="D48" s="258"/>
      <c r="E48" s="258"/>
      <c r="F48" s="258"/>
      <c r="G48" s="258"/>
      <c r="H48" s="258"/>
      <c r="I48" s="258"/>
      <c r="J48" s="258"/>
      <c r="K48" s="258"/>
      <c r="L48" s="259"/>
      <c r="M48" s="201"/>
      <c r="N48" s="180"/>
      <c r="O48" s="195"/>
      <c r="P48" s="195"/>
      <c r="Q48" s="195"/>
      <c r="R48" s="195"/>
      <c r="T48" s="195"/>
      <c r="U48" s="218"/>
    </row>
    <row r="49" spans="1:21" ht="15.75" thickBot="1" x14ac:dyDescent="0.3">
      <c r="A49" s="516"/>
      <c r="B49" s="517"/>
      <c r="C49" s="517"/>
      <c r="D49" s="517"/>
      <c r="E49" s="520"/>
      <c r="F49" s="520"/>
      <c r="G49" s="520"/>
      <c r="H49" s="520"/>
      <c r="I49" s="520"/>
      <c r="J49" s="520"/>
      <c r="K49" s="520"/>
      <c r="L49" s="520"/>
      <c r="M49" s="521"/>
      <c r="N49" s="180"/>
      <c r="T49" s="195"/>
      <c r="U49" s="218"/>
    </row>
    <row r="50" spans="1:21" ht="16.5" thickTop="1" thickBot="1" x14ac:dyDescent="0.3">
      <c r="A50" s="513"/>
      <c r="B50" s="513"/>
      <c r="C50" s="513"/>
      <c r="D50" s="513"/>
      <c r="E50" s="513"/>
      <c r="F50" s="513"/>
      <c r="G50" s="513"/>
      <c r="H50" s="513"/>
      <c r="I50" s="513"/>
      <c r="J50" s="513"/>
      <c r="K50" s="513"/>
      <c r="L50" s="513"/>
      <c r="M50" s="181"/>
      <c r="N50" s="180"/>
    </row>
    <row r="51" spans="1:21" ht="15.75" thickBot="1" x14ac:dyDescent="0.3">
      <c r="A51" s="527" t="s">
        <v>8</v>
      </c>
      <c r="B51" s="528"/>
      <c r="C51" s="528"/>
      <c r="D51" s="528"/>
      <c r="E51" s="528"/>
      <c r="F51" s="528"/>
      <c r="G51" s="528"/>
      <c r="H51" s="528"/>
      <c r="I51" s="528"/>
      <c r="J51" s="528"/>
      <c r="K51" s="528"/>
      <c r="L51" s="528"/>
      <c r="M51" s="529"/>
      <c r="N51" s="180"/>
    </row>
    <row r="52" spans="1:21" ht="15.75" thickBot="1" x14ac:dyDescent="0.3">
      <c r="A52" s="260"/>
      <c r="B52" s="260"/>
      <c r="C52" s="260"/>
      <c r="D52" s="260"/>
      <c r="E52" s="260"/>
      <c r="F52" s="260"/>
      <c r="G52" s="260"/>
      <c r="H52" s="260"/>
      <c r="I52" s="260"/>
      <c r="J52" s="260"/>
      <c r="K52" s="260"/>
      <c r="L52" s="260"/>
      <c r="M52" s="261"/>
      <c r="N52" s="180"/>
    </row>
    <row r="53" spans="1:21" x14ac:dyDescent="0.25">
      <c r="A53" s="530" t="s">
        <v>9</v>
      </c>
      <c r="B53" s="531"/>
      <c r="C53" s="532"/>
      <c r="D53" s="532"/>
      <c r="E53" s="532"/>
      <c r="F53" s="532"/>
      <c r="G53" s="532"/>
      <c r="H53" s="532"/>
      <c r="I53" s="532"/>
      <c r="J53" s="532"/>
      <c r="K53" s="532"/>
      <c r="L53" s="532"/>
      <c r="M53" s="533"/>
      <c r="N53" s="180"/>
      <c r="O53" s="262"/>
      <c r="P53" s="262"/>
    </row>
    <row r="54" spans="1:21" x14ac:dyDescent="0.25">
      <c r="A54" s="509" t="s">
        <v>10</v>
      </c>
      <c r="B54" s="510"/>
      <c r="C54" s="511"/>
      <c r="D54" s="511"/>
      <c r="E54" s="511"/>
      <c r="F54" s="511"/>
      <c r="G54" s="511"/>
      <c r="H54" s="511"/>
      <c r="I54" s="511"/>
      <c r="J54" s="511"/>
      <c r="K54" s="511"/>
      <c r="L54" s="511"/>
      <c r="M54" s="512"/>
      <c r="O54" s="262"/>
      <c r="P54" s="262"/>
    </row>
    <row r="55" spans="1:21" x14ac:dyDescent="0.25">
      <c r="A55" s="509" t="s">
        <v>11</v>
      </c>
      <c r="B55" s="510"/>
      <c r="C55" s="534"/>
      <c r="D55" s="535"/>
      <c r="E55" s="535"/>
      <c r="F55" s="535"/>
      <c r="G55" s="535"/>
      <c r="H55" s="535"/>
      <c r="I55" s="535"/>
      <c r="J55" s="535"/>
      <c r="K55" s="535"/>
      <c r="L55" s="535"/>
      <c r="M55" s="536"/>
      <c r="N55" s="180"/>
      <c r="P55" s="262"/>
      <c r="Q55" s="262"/>
    </row>
    <row r="56" spans="1:21" x14ac:dyDescent="0.25">
      <c r="A56" s="509" t="s">
        <v>13</v>
      </c>
      <c r="B56" s="510"/>
      <c r="C56" s="511"/>
      <c r="D56" s="511"/>
      <c r="E56" s="511"/>
      <c r="F56" s="511"/>
      <c r="G56" s="511"/>
      <c r="H56" s="511"/>
      <c r="I56" s="511"/>
      <c r="J56" s="511"/>
      <c r="K56" s="511"/>
      <c r="L56" s="511"/>
      <c r="M56" s="512"/>
      <c r="N56" s="180"/>
    </row>
    <row r="57" spans="1:21" x14ac:dyDescent="0.25">
      <c r="A57" s="509" t="s">
        <v>14</v>
      </c>
      <c r="B57" s="510"/>
      <c r="C57" s="511"/>
      <c r="D57" s="511"/>
      <c r="E57" s="511"/>
      <c r="F57" s="511"/>
      <c r="G57" s="511"/>
      <c r="H57" s="511"/>
      <c r="I57" s="511"/>
      <c r="J57" s="511"/>
      <c r="K57" s="511"/>
      <c r="L57" s="511"/>
      <c r="M57" s="512"/>
      <c r="N57" s="180"/>
    </row>
    <row r="58" spans="1:21" x14ac:dyDescent="0.25">
      <c r="A58" s="509" t="s">
        <v>15</v>
      </c>
      <c r="B58" s="510"/>
      <c r="C58" s="511"/>
      <c r="D58" s="511"/>
      <c r="E58" s="511"/>
      <c r="F58" s="511"/>
      <c r="G58" s="511"/>
      <c r="H58" s="511"/>
      <c r="I58" s="511"/>
      <c r="J58" s="511"/>
      <c r="K58" s="511"/>
      <c r="L58" s="511"/>
      <c r="M58" s="512"/>
      <c r="N58" s="180"/>
    </row>
    <row r="59" spans="1:21" x14ac:dyDescent="0.25">
      <c r="A59" s="509" t="s">
        <v>16</v>
      </c>
      <c r="B59" s="510"/>
      <c r="C59" s="511"/>
      <c r="D59" s="511"/>
      <c r="E59" s="511"/>
      <c r="F59" s="511"/>
      <c r="G59" s="511"/>
      <c r="H59" s="511"/>
      <c r="I59" s="511"/>
      <c r="J59" s="511"/>
      <c r="K59" s="511"/>
      <c r="L59" s="511"/>
      <c r="M59" s="512"/>
      <c r="N59" s="180"/>
    </row>
    <row r="60" spans="1:21" x14ac:dyDescent="0.25">
      <c r="A60" s="509" t="s">
        <v>17</v>
      </c>
      <c r="B60" s="510"/>
      <c r="C60" s="511"/>
      <c r="D60" s="511"/>
      <c r="E60" s="511"/>
      <c r="F60" s="511"/>
      <c r="G60" s="511"/>
      <c r="H60" s="511"/>
      <c r="I60" s="511"/>
      <c r="J60" s="511"/>
      <c r="K60" s="511"/>
      <c r="L60" s="511"/>
      <c r="M60" s="512"/>
      <c r="N60" s="180"/>
    </row>
    <row r="61" spans="1:21" x14ac:dyDescent="0.25">
      <c r="A61" s="509" t="s">
        <v>18</v>
      </c>
      <c r="B61" s="510"/>
      <c r="C61" s="511"/>
      <c r="D61" s="511"/>
      <c r="E61" s="511"/>
      <c r="F61" s="511"/>
      <c r="G61" s="511"/>
      <c r="H61" s="511"/>
      <c r="I61" s="511"/>
      <c r="J61" s="511"/>
      <c r="K61" s="511"/>
      <c r="L61" s="511"/>
      <c r="M61" s="512"/>
      <c r="N61" s="180"/>
    </row>
    <row r="62" spans="1:21" x14ac:dyDescent="0.25">
      <c r="A62" s="509" t="s">
        <v>19</v>
      </c>
      <c r="B62" s="510"/>
      <c r="C62" s="511"/>
      <c r="D62" s="511"/>
      <c r="E62" s="511"/>
      <c r="F62" s="511"/>
      <c r="G62" s="511"/>
      <c r="H62" s="511"/>
      <c r="I62" s="511"/>
      <c r="J62" s="511"/>
      <c r="K62" s="511"/>
      <c r="L62" s="511"/>
      <c r="M62" s="512"/>
      <c r="N62" s="180"/>
    </row>
    <row r="63" spans="1:21" x14ac:dyDescent="0.25">
      <c r="A63" s="509" t="s">
        <v>20</v>
      </c>
      <c r="B63" s="510"/>
      <c r="C63" s="511"/>
      <c r="D63" s="511"/>
      <c r="E63" s="511"/>
      <c r="F63" s="511"/>
      <c r="G63" s="511"/>
      <c r="H63" s="511"/>
      <c r="I63" s="511"/>
      <c r="J63" s="511"/>
      <c r="K63" s="511"/>
      <c r="L63" s="511"/>
      <c r="M63" s="512"/>
      <c r="N63" s="180"/>
    </row>
    <row r="64" spans="1:21" x14ac:dyDescent="0.25">
      <c r="A64" s="509" t="s">
        <v>21</v>
      </c>
      <c r="B64" s="510"/>
      <c r="C64" s="511"/>
      <c r="D64" s="511"/>
      <c r="E64" s="511"/>
      <c r="F64" s="511"/>
      <c r="G64" s="511"/>
      <c r="H64" s="511"/>
      <c r="I64" s="511"/>
      <c r="J64" s="511"/>
      <c r="K64" s="511"/>
      <c r="L64" s="511"/>
      <c r="M64" s="512"/>
      <c r="N64" s="180"/>
    </row>
    <row r="65" spans="1:14" ht="15.75" thickBot="1" x14ac:dyDescent="0.3">
      <c r="A65" s="537" t="s">
        <v>22</v>
      </c>
      <c r="B65" s="538"/>
      <c r="C65" s="539"/>
      <c r="D65" s="539"/>
      <c r="E65" s="539"/>
      <c r="F65" s="539"/>
      <c r="G65" s="539"/>
      <c r="H65" s="539"/>
      <c r="I65" s="539"/>
      <c r="J65" s="539"/>
      <c r="K65" s="539"/>
      <c r="L65" s="539"/>
      <c r="M65" s="540"/>
      <c r="N65" s="180"/>
    </row>
    <row r="66" spans="1:14" ht="15.75" thickBot="1" x14ac:dyDescent="0.3">
      <c r="A66" s="181"/>
      <c r="B66" s="181"/>
      <c r="C66" s="181"/>
      <c r="D66" s="181"/>
      <c r="E66" s="181"/>
      <c r="F66" s="181"/>
      <c r="G66" s="181"/>
      <c r="H66" s="181"/>
      <c r="I66" s="181"/>
      <c r="J66" s="181"/>
      <c r="K66" s="181"/>
      <c r="L66" s="181"/>
      <c r="M66" s="181"/>
      <c r="N66" s="180"/>
    </row>
    <row r="67" spans="1:14" ht="15.75" thickBot="1" x14ac:dyDescent="0.3">
      <c r="A67" s="527" t="s">
        <v>23</v>
      </c>
      <c r="B67" s="528"/>
      <c r="C67" s="528"/>
      <c r="D67" s="528"/>
      <c r="E67" s="528"/>
      <c r="F67" s="528"/>
      <c r="G67" s="528"/>
      <c r="H67" s="528"/>
      <c r="I67" s="528"/>
      <c r="J67" s="528"/>
      <c r="K67" s="528"/>
      <c r="L67" s="528"/>
      <c r="M67" s="529"/>
      <c r="N67" s="180"/>
    </row>
    <row r="68" spans="1:14" ht="15.75" thickBot="1" x14ac:dyDescent="0.3">
      <c r="A68" s="260"/>
      <c r="B68" s="260"/>
      <c r="C68" s="260"/>
      <c r="D68" s="260"/>
      <c r="E68" s="260"/>
      <c r="F68" s="260"/>
      <c r="G68" s="260"/>
      <c r="H68" s="260"/>
      <c r="I68" s="260"/>
      <c r="J68" s="260"/>
      <c r="K68" s="260"/>
      <c r="L68" s="260"/>
      <c r="M68" s="261"/>
      <c r="N68" s="180"/>
    </row>
    <row r="69" spans="1:14" ht="24.75" thickBot="1" x14ac:dyDescent="0.3">
      <c r="A69" s="263" t="s">
        <v>24</v>
      </c>
      <c r="B69" s="264" t="s">
        <v>9</v>
      </c>
      <c r="C69" s="541" t="s">
        <v>10</v>
      </c>
      <c r="D69" s="541"/>
      <c r="E69" s="265" t="s">
        <v>25</v>
      </c>
      <c r="F69" s="265" t="s">
        <v>26</v>
      </c>
      <c r="G69" s="265" t="s">
        <v>27</v>
      </c>
      <c r="H69" s="265" t="s">
        <v>28</v>
      </c>
      <c r="I69" s="265" t="s">
        <v>29</v>
      </c>
      <c r="J69" s="265" t="s">
        <v>30</v>
      </c>
      <c r="K69" s="265" t="s">
        <v>31</v>
      </c>
      <c r="L69" s="265" t="s">
        <v>32</v>
      </c>
      <c r="M69" s="266" t="s">
        <v>33</v>
      </c>
      <c r="N69" s="180"/>
    </row>
    <row r="70" spans="1:14" x14ac:dyDescent="0.25">
      <c r="A70" s="267" t="s">
        <v>34</v>
      </c>
      <c r="B70" s="2"/>
      <c r="C70" s="542"/>
      <c r="D70" s="542"/>
      <c r="E70" s="175"/>
      <c r="F70" s="175"/>
      <c r="G70" s="175"/>
      <c r="H70" s="175"/>
      <c r="I70" s="175"/>
      <c r="J70" s="175"/>
      <c r="K70" s="175"/>
      <c r="L70" s="175"/>
      <c r="M70" s="3"/>
      <c r="N70" s="180"/>
    </row>
    <row r="71" spans="1:14" x14ac:dyDescent="0.25">
      <c r="A71" s="268" t="s">
        <v>35</v>
      </c>
      <c r="B71" s="4"/>
      <c r="C71" s="522"/>
      <c r="D71" s="522"/>
      <c r="E71" s="173"/>
      <c r="F71" s="173"/>
      <c r="G71" s="173"/>
      <c r="H71" s="173"/>
      <c r="I71" s="173"/>
      <c r="J71" s="173"/>
      <c r="K71" s="173"/>
      <c r="L71" s="173"/>
      <c r="M71" s="5"/>
      <c r="N71" s="180"/>
    </row>
    <row r="72" spans="1:14" x14ac:dyDescent="0.25">
      <c r="A72" s="268" t="s">
        <v>36</v>
      </c>
      <c r="B72" s="4"/>
      <c r="C72" s="522"/>
      <c r="D72" s="522"/>
      <c r="E72" s="173"/>
      <c r="F72" s="173"/>
      <c r="G72" s="173"/>
      <c r="H72" s="173"/>
      <c r="I72" s="173"/>
      <c r="J72" s="173"/>
      <c r="K72" s="173"/>
      <c r="L72" s="173"/>
      <c r="M72" s="5"/>
      <c r="N72" s="180"/>
    </row>
    <row r="73" spans="1:14" x14ac:dyDescent="0.25">
      <c r="A73" s="268" t="s">
        <v>37</v>
      </c>
      <c r="B73" s="4"/>
      <c r="C73" s="522"/>
      <c r="D73" s="522"/>
      <c r="E73" s="173"/>
      <c r="F73" s="173"/>
      <c r="G73" s="173"/>
      <c r="H73" s="173"/>
      <c r="I73" s="173"/>
      <c r="J73" s="173"/>
      <c r="K73" s="173"/>
      <c r="L73" s="173"/>
      <c r="M73" s="5"/>
      <c r="N73" s="180"/>
    </row>
    <row r="74" spans="1:14" x14ac:dyDescent="0.25">
      <c r="A74" s="268" t="s">
        <v>38</v>
      </c>
      <c r="B74" s="4"/>
      <c r="C74" s="522"/>
      <c r="D74" s="522"/>
      <c r="E74" s="173"/>
      <c r="F74" s="173"/>
      <c r="G74" s="173"/>
      <c r="H74" s="173"/>
      <c r="I74" s="173"/>
      <c r="J74" s="173"/>
      <c r="K74" s="173"/>
      <c r="L74" s="173"/>
      <c r="M74" s="5"/>
      <c r="N74" s="180"/>
    </row>
    <row r="75" spans="1:14" x14ac:dyDescent="0.25">
      <c r="A75" s="268" t="s">
        <v>39</v>
      </c>
      <c r="B75" s="4"/>
      <c r="C75" s="522"/>
      <c r="D75" s="522"/>
      <c r="E75" s="173"/>
      <c r="F75" s="173"/>
      <c r="G75" s="173"/>
      <c r="H75" s="173"/>
      <c r="I75" s="173"/>
      <c r="J75" s="173"/>
      <c r="K75" s="173"/>
      <c r="L75" s="173"/>
      <c r="M75" s="5"/>
      <c r="N75" s="180"/>
    </row>
    <row r="76" spans="1:14" x14ac:dyDescent="0.25">
      <c r="A76" s="268" t="s">
        <v>40</v>
      </c>
      <c r="B76" s="4"/>
      <c r="C76" s="522"/>
      <c r="D76" s="522"/>
      <c r="E76" s="173"/>
      <c r="F76" s="173"/>
      <c r="G76" s="173"/>
      <c r="H76" s="173"/>
      <c r="I76" s="173"/>
      <c r="J76" s="173"/>
      <c r="K76" s="173"/>
      <c r="L76" s="173"/>
      <c r="M76" s="5"/>
      <c r="N76" s="180"/>
    </row>
    <row r="77" spans="1:14" x14ac:dyDescent="0.25">
      <c r="A77" s="268" t="s">
        <v>41</v>
      </c>
      <c r="B77" s="4"/>
      <c r="C77" s="522"/>
      <c r="D77" s="522"/>
      <c r="E77" s="173"/>
      <c r="F77" s="173"/>
      <c r="G77" s="173"/>
      <c r="H77" s="173"/>
      <c r="I77" s="173"/>
      <c r="J77" s="173"/>
      <c r="K77" s="173"/>
      <c r="L77" s="173"/>
      <c r="M77" s="5"/>
      <c r="N77" s="180"/>
    </row>
    <row r="78" spans="1:14" x14ac:dyDescent="0.25">
      <c r="A78" s="268" t="s">
        <v>42</v>
      </c>
      <c r="B78" s="4"/>
      <c r="C78" s="522"/>
      <c r="D78" s="522"/>
      <c r="E78" s="173"/>
      <c r="F78" s="173"/>
      <c r="G78" s="173"/>
      <c r="H78" s="173"/>
      <c r="I78" s="173"/>
      <c r="J78" s="173"/>
      <c r="K78" s="173"/>
      <c r="L78" s="173"/>
      <c r="M78" s="5"/>
      <c r="N78" s="180"/>
    </row>
    <row r="79" spans="1:14" x14ac:dyDescent="0.25">
      <c r="A79" s="268" t="s">
        <v>43</v>
      </c>
      <c r="B79" s="4"/>
      <c r="C79" s="522"/>
      <c r="D79" s="522"/>
      <c r="E79" s="173"/>
      <c r="F79" s="173"/>
      <c r="G79" s="173"/>
      <c r="H79" s="173"/>
      <c r="I79" s="173"/>
      <c r="J79" s="173"/>
      <c r="K79" s="173"/>
      <c r="L79" s="173"/>
      <c r="M79" s="5"/>
      <c r="N79" s="180"/>
    </row>
    <row r="80" spans="1:14" x14ac:dyDescent="0.25">
      <c r="A80" s="268" t="s">
        <v>44</v>
      </c>
      <c r="B80" s="4"/>
      <c r="C80" s="522"/>
      <c r="D80" s="522"/>
      <c r="E80" s="173"/>
      <c r="F80" s="173"/>
      <c r="G80" s="173"/>
      <c r="H80" s="173"/>
      <c r="I80" s="173"/>
      <c r="J80" s="173"/>
      <c r="K80" s="173"/>
      <c r="L80" s="173"/>
      <c r="M80" s="5"/>
      <c r="N80" s="180"/>
    </row>
    <row r="81" spans="1:14" ht="15.75" thickBot="1" x14ac:dyDescent="0.3">
      <c r="A81" s="269" t="s">
        <v>45</v>
      </c>
      <c r="B81" s="6"/>
      <c r="C81" s="525"/>
      <c r="D81" s="525"/>
      <c r="E81" s="174"/>
      <c r="F81" s="174"/>
      <c r="G81" s="174"/>
      <c r="H81" s="174"/>
      <c r="I81" s="174"/>
      <c r="J81" s="174"/>
      <c r="K81" s="174"/>
      <c r="L81" s="174"/>
      <c r="M81" s="7"/>
      <c r="N81" s="180"/>
    </row>
    <row r="82" spans="1:14" ht="15.75" thickBot="1" x14ac:dyDescent="0.3">
      <c r="A82" s="270" t="s">
        <v>12</v>
      </c>
      <c r="B82" s="271">
        <f>SUM(B70:B81)</f>
        <v>0</v>
      </c>
      <c r="C82" s="526">
        <f>SUM(C70:C81)</f>
        <v>0</v>
      </c>
      <c r="D82" s="526">
        <f>SUM(D70:D81)</f>
        <v>0</v>
      </c>
      <c r="E82" s="271">
        <f>SUM(E70:E81)</f>
        <v>0</v>
      </c>
      <c r="F82" s="271">
        <f t="shared" ref="F82:M82" si="0">SUM(F70:F81)</f>
        <v>0</v>
      </c>
      <c r="G82" s="271">
        <f t="shared" si="0"/>
        <v>0</v>
      </c>
      <c r="H82" s="271">
        <f t="shared" si="0"/>
        <v>0</v>
      </c>
      <c r="I82" s="271">
        <f t="shared" si="0"/>
        <v>0</v>
      </c>
      <c r="J82" s="271">
        <f t="shared" si="0"/>
        <v>0</v>
      </c>
      <c r="K82" s="271">
        <f t="shared" si="0"/>
        <v>0</v>
      </c>
      <c r="L82" s="271">
        <f t="shared" si="0"/>
        <v>0</v>
      </c>
      <c r="M82" s="272">
        <f t="shared" si="0"/>
        <v>0</v>
      </c>
      <c r="N82" s="180"/>
    </row>
    <row r="83" spans="1:14" x14ac:dyDescent="0.25">
      <c r="A83" s="181"/>
      <c r="B83" s="181"/>
      <c r="C83" s="181"/>
      <c r="D83" s="181"/>
      <c r="E83" s="181"/>
      <c r="F83" s="181"/>
      <c r="G83" s="181"/>
      <c r="H83" s="181"/>
      <c r="I83" s="181"/>
      <c r="J83" s="181"/>
      <c r="K83" s="181"/>
      <c r="L83" s="181"/>
      <c r="M83" s="181"/>
      <c r="N83" s="180"/>
    </row>
    <row r="84" spans="1:14" x14ac:dyDescent="0.25">
      <c r="A84" s="181"/>
      <c r="B84" s="181"/>
      <c r="C84" s="181"/>
      <c r="D84" s="181"/>
      <c r="E84" s="181"/>
      <c r="F84" s="181"/>
      <c r="G84" s="181"/>
      <c r="H84" s="181"/>
      <c r="I84" s="181"/>
      <c r="J84" s="181"/>
      <c r="K84" s="181"/>
      <c r="L84" s="181"/>
      <c r="M84" s="181"/>
      <c r="N84" s="180"/>
    </row>
    <row r="85" spans="1:14" ht="25.5" customHeight="1" x14ac:dyDescent="0.25">
      <c r="A85" s="181"/>
      <c r="B85" s="181"/>
      <c r="C85" s="181"/>
      <c r="D85" s="181"/>
      <c r="E85" s="181"/>
      <c r="F85" s="181"/>
      <c r="G85" s="181"/>
      <c r="H85" s="181"/>
      <c r="I85" s="181"/>
      <c r="J85" s="181"/>
      <c r="K85" s="181"/>
      <c r="L85" s="181"/>
      <c r="M85" s="181"/>
      <c r="N85" s="180"/>
    </row>
    <row r="86" spans="1:14" ht="3" customHeight="1" x14ac:dyDescent="0.25">
      <c r="A86" s="181"/>
      <c r="B86" s="181"/>
      <c r="C86" s="181"/>
      <c r="D86" s="181"/>
      <c r="E86" s="181"/>
      <c r="F86" s="181"/>
      <c r="G86" s="181"/>
      <c r="H86" s="181"/>
      <c r="I86" s="181"/>
      <c r="J86" s="181"/>
      <c r="K86" s="181"/>
      <c r="L86" s="181"/>
      <c r="M86" s="181"/>
      <c r="N86" s="180"/>
    </row>
    <row r="87" spans="1:14" ht="25.5" customHeight="1" x14ac:dyDescent="0.25">
      <c r="A87" s="181"/>
      <c r="B87" s="181"/>
      <c r="C87" s="181"/>
      <c r="D87" s="181"/>
      <c r="E87" s="181"/>
      <c r="F87" s="181"/>
      <c r="G87" s="181"/>
      <c r="H87" s="181"/>
      <c r="I87" s="181"/>
      <c r="J87" s="181"/>
      <c r="K87" s="181"/>
      <c r="L87" s="181"/>
      <c r="M87" s="181"/>
      <c r="N87" s="180"/>
    </row>
    <row r="88" spans="1:14" ht="3" customHeight="1" x14ac:dyDescent="0.25">
      <c r="A88" s="181"/>
      <c r="B88" s="181"/>
      <c r="C88" s="181"/>
      <c r="D88" s="181"/>
      <c r="E88" s="181"/>
      <c r="F88" s="181"/>
      <c r="G88" s="181"/>
      <c r="H88" s="181"/>
      <c r="I88" s="181"/>
      <c r="J88" s="181"/>
      <c r="K88" s="181"/>
      <c r="L88" s="181"/>
      <c r="M88" s="181"/>
      <c r="N88" s="180"/>
    </row>
    <row r="89" spans="1:14" ht="25.5" customHeight="1" x14ac:dyDescent="0.25">
      <c r="A89" s="181"/>
      <c r="B89" s="181"/>
      <c r="C89" s="181"/>
      <c r="D89" s="181"/>
      <c r="E89" s="181"/>
      <c r="F89" s="181"/>
      <c r="G89" s="181"/>
      <c r="H89" s="181"/>
      <c r="I89" s="181"/>
      <c r="J89" s="181"/>
      <c r="K89" s="181"/>
      <c r="L89" s="181"/>
      <c r="M89" s="181"/>
      <c r="N89" s="180"/>
    </row>
    <row r="90" spans="1:14" x14ac:dyDescent="0.25">
      <c r="A90" s="181"/>
      <c r="B90" s="181"/>
      <c r="C90" s="181"/>
      <c r="D90" s="181"/>
      <c r="E90" s="181"/>
      <c r="F90" s="181"/>
      <c r="G90" s="181"/>
      <c r="H90" s="181"/>
      <c r="I90" s="181"/>
      <c r="J90" s="181"/>
      <c r="K90" s="181"/>
      <c r="L90" s="181"/>
      <c r="M90" s="181"/>
      <c r="N90" s="180"/>
    </row>
    <row r="91" spans="1:14" x14ac:dyDescent="0.25">
      <c r="A91" s="181"/>
      <c r="B91" s="181"/>
      <c r="C91" s="181"/>
      <c r="D91" s="181"/>
      <c r="E91" s="181"/>
      <c r="F91" s="181"/>
      <c r="G91" s="181"/>
      <c r="H91" s="181"/>
      <c r="I91" s="181"/>
      <c r="J91" s="181"/>
      <c r="K91" s="181"/>
      <c r="L91" s="181"/>
      <c r="M91" s="181"/>
      <c r="N91" s="180"/>
    </row>
    <row r="92" spans="1:14" x14ac:dyDescent="0.25">
      <c r="A92" s="181"/>
      <c r="B92" s="181"/>
      <c r="C92" s="181"/>
      <c r="D92" s="181"/>
      <c r="E92" s="181"/>
      <c r="F92" s="181"/>
      <c r="G92" s="181"/>
      <c r="H92" s="181"/>
      <c r="I92" s="181"/>
      <c r="J92" s="181"/>
      <c r="K92" s="181"/>
      <c r="L92" s="181"/>
      <c r="M92" s="181"/>
      <c r="N92" s="180"/>
    </row>
    <row r="93" spans="1:14" x14ac:dyDescent="0.25">
      <c r="A93" s="181"/>
      <c r="B93" s="181"/>
      <c r="C93" s="181"/>
      <c r="D93" s="181"/>
      <c r="E93" s="181"/>
      <c r="F93" s="181"/>
      <c r="G93" s="181"/>
      <c r="H93" s="181"/>
      <c r="I93" s="181"/>
      <c r="J93" s="181"/>
      <c r="K93" s="181"/>
      <c r="L93" s="181"/>
      <c r="M93" s="181"/>
      <c r="N93" s="180"/>
    </row>
    <row r="94" spans="1:14" x14ac:dyDescent="0.25">
      <c r="A94" s="181"/>
      <c r="B94" s="181"/>
      <c r="C94" s="181"/>
      <c r="D94" s="181"/>
      <c r="E94" s="181"/>
      <c r="F94" s="181"/>
      <c r="G94" s="181"/>
      <c r="H94" s="181"/>
      <c r="I94" s="181"/>
      <c r="J94" s="181"/>
      <c r="K94" s="181"/>
      <c r="L94" s="181"/>
      <c r="M94" s="181"/>
      <c r="N94" s="180"/>
    </row>
    <row r="95" spans="1:14" x14ac:dyDescent="0.25">
      <c r="A95" s="181"/>
      <c r="B95" s="181"/>
      <c r="C95" s="181"/>
      <c r="D95" s="181"/>
      <c r="E95" s="181"/>
      <c r="F95" s="181"/>
      <c r="G95" s="181"/>
      <c r="H95" s="181"/>
      <c r="I95" s="181"/>
      <c r="J95" s="181"/>
      <c r="K95" s="181"/>
      <c r="L95" s="181"/>
      <c r="M95" s="181"/>
      <c r="N95" s="180"/>
    </row>
    <row r="96" spans="1:14" x14ac:dyDescent="0.25">
      <c r="A96" s="181"/>
      <c r="B96" s="181"/>
      <c r="C96" s="181"/>
      <c r="D96" s="181"/>
      <c r="E96" s="181"/>
      <c r="F96" s="181"/>
      <c r="G96" s="181"/>
      <c r="H96" s="181"/>
      <c r="I96" s="181"/>
      <c r="J96" s="181"/>
      <c r="K96" s="181"/>
      <c r="L96" s="181"/>
      <c r="M96" s="181"/>
      <c r="N96" s="180"/>
    </row>
    <row r="97" spans="1:14" x14ac:dyDescent="0.25">
      <c r="A97" s="181"/>
      <c r="B97" s="181"/>
      <c r="C97" s="181"/>
      <c r="D97" s="181"/>
      <c r="E97" s="181"/>
      <c r="F97" s="181"/>
      <c r="G97" s="181"/>
      <c r="H97" s="181"/>
      <c r="I97" s="181"/>
      <c r="J97" s="181"/>
      <c r="K97" s="181"/>
      <c r="L97" s="181"/>
      <c r="M97" s="181"/>
      <c r="N97" s="180"/>
    </row>
    <row r="98" spans="1:14" x14ac:dyDescent="0.25">
      <c r="A98" s="181"/>
      <c r="B98" s="181"/>
      <c r="C98" s="181"/>
      <c r="D98" s="181"/>
      <c r="E98" s="181"/>
      <c r="F98" s="181"/>
      <c r="G98" s="181"/>
      <c r="H98" s="181"/>
      <c r="I98" s="181"/>
      <c r="J98" s="181"/>
      <c r="K98" s="181"/>
      <c r="L98" s="181"/>
      <c r="M98" s="181"/>
      <c r="N98" s="180"/>
    </row>
    <row r="99" spans="1:14" x14ac:dyDescent="0.25">
      <c r="A99" s="181"/>
      <c r="B99" s="181"/>
      <c r="C99" s="181"/>
      <c r="D99" s="181"/>
      <c r="E99" s="181"/>
      <c r="F99" s="181"/>
      <c r="G99" s="181"/>
      <c r="H99" s="181"/>
      <c r="I99" s="181"/>
      <c r="J99" s="181"/>
      <c r="K99" s="181"/>
      <c r="L99" s="181"/>
      <c r="M99" s="181"/>
      <c r="N99" s="180"/>
    </row>
    <row r="100" spans="1:14" x14ac:dyDescent="0.25">
      <c r="A100" s="181"/>
      <c r="B100" s="181"/>
      <c r="C100" s="181"/>
      <c r="D100" s="181"/>
      <c r="E100" s="181"/>
      <c r="F100" s="181"/>
      <c r="G100" s="181"/>
      <c r="H100" s="181"/>
      <c r="I100" s="181"/>
      <c r="J100" s="181"/>
      <c r="K100" s="181"/>
      <c r="L100" s="181"/>
      <c r="M100" s="181"/>
      <c r="N100" s="180"/>
    </row>
    <row r="101" spans="1:14" x14ac:dyDescent="0.25">
      <c r="A101" s="181"/>
      <c r="B101" s="181"/>
      <c r="C101" s="181"/>
      <c r="D101" s="181"/>
      <c r="E101" s="181"/>
      <c r="F101" s="181"/>
      <c r="G101" s="181"/>
      <c r="H101" s="181"/>
      <c r="I101" s="181"/>
      <c r="J101" s="181"/>
      <c r="K101" s="181"/>
      <c r="L101" s="181"/>
      <c r="M101" s="181"/>
      <c r="N101" s="180"/>
    </row>
    <row r="102" spans="1:14" x14ac:dyDescent="0.25">
      <c r="N102" s="180"/>
    </row>
    <row r="103" spans="1:14" x14ac:dyDescent="0.25">
      <c r="N103" s="180"/>
    </row>
    <row r="104" spans="1:14" x14ac:dyDescent="0.25">
      <c r="N104" s="180"/>
    </row>
    <row r="105" spans="1:14" x14ac:dyDescent="0.25">
      <c r="N105" s="180"/>
    </row>
    <row r="106" spans="1:14" x14ac:dyDescent="0.25">
      <c r="N106" s="180"/>
    </row>
    <row r="107" spans="1:14" x14ac:dyDescent="0.25">
      <c r="N107" s="180"/>
    </row>
    <row r="108" spans="1:14" x14ac:dyDescent="0.25">
      <c r="N108" s="180"/>
    </row>
    <row r="109" spans="1:14" x14ac:dyDescent="0.25">
      <c r="N109" s="180"/>
    </row>
    <row r="110" spans="1:14" x14ac:dyDescent="0.25">
      <c r="N110" s="180"/>
    </row>
    <row r="111" spans="1:14" x14ac:dyDescent="0.25">
      <c r="N111" s="180"/>
    </row>
    <row r="112" spans="1:14" x14ac:dyDescent="0.25">
      <c r="N112" s="180"/>
    </row>
    <row r="113" spans="14:14" x14ac:dyDescent="0.25">
      <c r="N113" s="180"/>
    </row>
    <row r="114" spans="14:14" x14ac:dyDescent="0.25">
      <c r="N114" s="180"/>
    </row>
    <row r="115" spans="14:14" x14ac:dyDescent="0.25">
      <c r="N115" s="180"/>
    </row>
    <row r="116" spans="14:14" x14ac:dyDescent="0.25">
      <c r="N116" s="180"/>
    </row>
    <row r="117" spans="14:14" x14ac:dyDescent="0.25">
      <c r="N117" s="180"/>
    </row>
    <row r="118" spans="14:14" x14ac:dyDescent="0.25">
      <c r="N118" s="180"/>
    </row>
    <row r="119" spans="14:14" x14ac:dyDescent="0.25">
      <c r="N119" s="180"/>
    </row>
    <row r="120" spans="14:14" x14ac:dyDescent="0.25">
      <c r="N120" s="180"/>
    </row>
    <row r="121" spans="14:14" x14ac:dyDescent="0.25">
      <c r="N121" s="180"/>
    </row>
    <row r="122" spans="14:14" x14ac:dyDescent="0.25">
      <c r="N122" s="180"/>
    </row>
    <row r="123" spans="14:14" x14ac:dyDescent="0.25">
      <c r="N123" s="180"/>
    </row>
    <row r="124" spans="14:14" x14ac:dyDescent="0.25">
      <c r="N124" s="180"/>
    </row>
    <row r="125" spans="14:14" x14ac:dyDescent="0.25">
      <c r="N125" s="180"/>
    </row>
    <row r="126" spans="14:14" x14ac:dyDescent="0.25">
      <c r="N126" s="180"/>
    </row>
    <row r="127" spans="14:14" x14ac:dyDescent="0.25">
      <c r="N127" s="180"/>
    </row>
    <row r="128" spans="14:14" x14ac:dyDescent="0.25">
      <c r="N128" s="180"/>
    </row>
    <row r="129" spans="14:14" x14ac:dyDescent="0.25">
      <c r="N129" s="180"/>
    </row>
    <row r="130" spans="14:14" x14ac:dyDescent="0.25">
      <c r="N130" s="180"/>
    </row>
    <row r="131" spans="14:14" x14ac:dyDescent="0.25">
      <c r="N131" s="180"/>
    </row>
    <row r="132" spans="14:14" x14ac:dyDescent="0.25">
      <c r="N132" s="180"/>
    </row>
    <row r="133" spans="14:14" x14ac:dyDescent="0.25">
      <c r="N133" s="180"/>
    </row>
    <row r="134" spans="14:14" x14ac:dyDescent="0.25">
      <c r="N134" s="180"/>
    </row>
    <row r="135" spans="14:14" x14ac:dyDescent="0.25">
      <c r="N135" s="180"/>
    </row>
    <row r="136" spans="14:14" x14ac:dyDescent="0.25">
      <c r="N136" s="180"/>
    </row>
    <row r="137" spans="14:14" x14ac:dyDescent="0.25">
      <c r="N137" s="180"/>
    </row>
    <row r="138" spans="14:14" x14ac:dyDescent="0.25">
      <c r="N138" s="180"/>
    </row>
    <row r="139" spans="14:14" x14ac:dyDescent="0.25">
      <c r="N139" s="180"/>
    </row>
    <row r="140" spans="14:14" x14ac:dyDescent="0.25">
      <c r="N140" s="180"/>
    </row>
    <row r="141" spans="14:14" x14ac:dyDescent="0.25">
      <c r="N141" s="180"/>
    </row>
    <row r="142" spans="14:14" x14ac:dyDescent="0.25">
      <c r="N142" s="180"/>
    </row>
    <row r="143" spans="14:14" x14ac:dyDescent="0.25">
      <c r="N143" s="180"/>
    </row>
    <row r="144" spans="14:14" x14ac:dyDescent="0.25">
      <c r="N144" s="180"/>
    </row>
    <row r="145" spans="14:14" x14ac:dyDescent="0.25">
      <c r="N145" s="180"/>
    </row>
    <row r="146" spans="14:14" x14ac:dyDescent="0.25">
      <c r="N146" s="180"/>
    </row>
    <row r="147" spans="14:14" x14ac:dyDescent="0.25">
      <c r="N147" s="180"/>
    </row>
    <row r="148" spans="14:14" x14ac:dyDescent="0.25">
      <c r="N148" s="180"/>
    </row>
    <row r="149" spans="14:14" x14ac:dyDescent="0.25">
      <c r="N149" s="180"/>
    </row>
    <row r="150" spans="14:14" x14ac:dyDescent="0.25">
      <c r="N150" s="180"/>
    </row>
    <row r="151" spans="14:14" x14ac:dyDescent="0.25">
      <c r="N151" s="180"/>
    </row>
    <row r="152" spans="14:14" x14ac:dyDescent="0.25">
      <c r="N152" s="180"/>
    </row>
    <row r="153" spans="14:14" x14ac:dyDescent="0.25">
      <c r="N153" s="180"/>
    </row>
    <row r="154" spans="14:14" x14ac:dyDescent="0.25">
      <c r="N154" s="180"/>
    </row>
    <row r="155" spans="14:14" x14ac:dyDescent="0.25">
      <c r="N155" s="180"/>
    </row>
    <row r="156" spans="14:14" x14ac:dyDescent="0.25">
      <c r="N156" s="180"/>
    </row>
    <row r="157" spans="14:14" x14ac:dyDescent="0.25">
      <c r="N157" s="180"/>
    </row>
    <row r="158" spans="14:14" x14ac:dyDescent="0.25">
      <c r="N158" s="180"/>
    </row>
    <row r="159" spans="14:14" x14ac:dyDescent="0.25">
      <c r="N159" s="180"/>
    </row>
    <row r="160" spans="14:14" x14ac:dyDescent="0.25">
      <c r="N160" s="180"/>
    </row>
    <row r="161" spans="14:14" x14ac:dyDescent="0.25">
      <c r="N161" s="180"/>
    </row>
    <row r="162" spans="14:14" x14ac:dyDescent="0.25">
      <c r="N162" s="180"/>
    </row>
    <row r="163" spans="14:14" x14ac:dyDescent="0.25">
      <c r="N163" s="180"/>
    </row>
    <row r="164" spans="14:14" x14ac:dyDescent="0.25">
      <c r="N164" s="180"/>
    </row>
    <row r="165" spans="14:14" x14ac:dyDescent="0.25">
      <c r="N165" s="180"/>
    </row>
    <row r="166" spans="14:14" x14ac:dyDescent="0.25">
      <c r="N166" s="180"/>
    </row>
    <row r="167" spans="14:14" x14ac:dyDescent="0.25">
      <c r="N167" s="180"/>
    </row>
    <row r="168" spans="14:14" x14ac:dyDescent="0.25">
      <c r="N168" s="180"/>
    </row>
    <row r="169" spans="14:14" x14ac:dyDescent="0.25">
      <c r="N169" s="180"/>
    </row>
    <row r="170" spans="14:14" x14ac:dyDescent="0.25">
      <c r="N170" s="180"/>
    </row>
    <row r="171" spans="14:14" x14ac:dyDescent="0.25">
      <c r="N171" s="180"/>
    </row>
    <row r="172" spans="14:14" x14ac:dyDescent="0.25">
      <c r="N172" s="180"/>
    </row>
    <row r="173" spans="14:14" x14ac:dyDescent="0.25">
      <c r="N173" s="180"/>
    </row>
    <row r="174" spans="14:14" x14ac:dyDescent="0.25">
      <c r="N174" s="180"/>
    </row>
    <row r="175" spans="14:14" x14ac:dyDescent="0.25">
      <c r="N175" s="180"/>
    </row>
    <row r="176" spans="14:14" x14ac:dyDescent="0.25">
      <c r="N176" s="180"/>
    </row>
    <row r="177" spans="14:14" x14ac:dyDescent="0.25">
      <c r="N177" s="180"/>
    </row>
    <row r="178" spans="14:14" x14ac:dyDescent="0.25">
      <c r="N178" s="180"/>
    </row>
    <row r="179" spans="14:14" x14ac:dyDescent="0.25">
      <c r="N179" s="180"/>
    </row>
    <row r="180" spans="14:14" x14ac:dyDescent="0.25">
      <c r="N180" s="180"/>
    </row>
    <row r="181" spans="14:14" x14ac:dyDescent="0.25">
      <c r="N181" s="180"/>
    </row>
    <row r="182" spans="14:14" x14ac:dyDescent="0.25">
      <c r="N182" s="180"/>
    </row>
    <row r="183" spans="14:14" x14ac:dyDescent="0.25">
      <c r="N183" s="180"/>
    </row>
    <row r="184" spans="14:14" x14ac:dyDescent="0.25">
      <c r="N184" s="180"/>
    </row>
    <row r="185" spans="14:14" x14ac:dyDescent="0.25">
      <c r="N185" s="180"/>
    </row>
    <row r="186" spans="14:14" x14ac:dyDescent="0.25">
      <c r="N186" s="180"/>
    </row>
    <row r="187" spans="14:14" x14ac:dyDescent="0.25">
      <c r="N187" s="180"/>
    </row>
    <row r="188" spans="14:14" x14ac:dyDescent="0.25">
      <c r="N188" s="180"/>
    </row>
    <row r="189" spans="14:14" x14ac:dyDescent="0.25">
      <c r="N189" s="180"/>
    </row>
    <row r="190" spans="14:14" x14ac:dyDescent="0.25">
      <c r="N190" s="180"/>
    </row>
    <row r="191" spans="14:14" x14ac:dyDescent="0.25">
      <c r="N191" s="180"/>
    </row>
    <row r="192" spans="14:14" x14ac:dyDescent="0.25">
      <c r="N192" s="180"/>
    </row>
    <row r="193" spans="14:14" x14ac:dyDescent="0.25">
      <c r="N193" s="180"/>
    </row>
    <row r="194" spans="14:14" x14ac:dyDescent="0.25">
      <c r="N194" s="180"/>
    </row>
    <row r="195" spans="14:14" x14ac:dyDescent="0.25">
      <c r="N195" s="180"/>
    </row>
    <row r="196" spans="14:14" x14ac:dyDescent="0.25">
      <c r="N196" s="180"/>
    </row>
    <row r="197" spans="14:14" x14ac:dyDescent="0.25">
      <c r="N197" s="180"/>
    </row>
    <row r="198" spans="14:14" x14ac:dyDescent="0.25">
      <c r="N198" s="180"/>
    </row>
    <row r="199" spans="14:14" x14ac:dyDescent="0.25">
      <c r="N199" s="180"/>
    </row>
    <row r="200" spans="14:14" x14ac:dyDescent="0.25">
      <c r="N200" s="180"/>
    </row>
    <row r="201" spans="14:14" x14ac:dyDescent="0.25">
      <c r="N201" s="180"/>
    </row>
    <row r="202" spans="14:14" x14ac:dyDescent="0.25">
      <c r="N202" s="180"/>
    </row>
    <row r="203" spans="14:14" x14ac:dyDescent="0.25">
      <c r="N203" s="180"/>
    </row>
    <row r="204" spans="14:14" x14ac:dyDescent="0.25">
      <c r="N204" s="180"/>
    </row>
    <row r="205" spans="14:14" x14ac:dyDescent="0.25">
      <c r="N205" s="180"/>
    </row>
    <row r="206" spans="14:14" x14ac:dyDescent="0.25">
      <c r="N206" s="180"/>
    </row>
    <row r="207" spans="14:14" x14ac:dyDescent="0.25">
      <c r="N207" s="180"/>
    </row>
    <row r="208" spans="14:14" x14ac:dyDescent="0.25">
      <c r="N208" s="180"/>
    </row>
    <row r="209" spans="14:14" x14ac:dyDescent="0.25">
      <c r="N209" s="180"/>
    </row>
    <row r="210" spans="14:14" x14ac:dyDescent="0.25">
      <c r="N210" s="180"/>
    </row>
    <row r="211" spans="14:14" x14ac:dyDescent="0.25">
      <c r="N211" s="180"/>
    </row>
    <row r="212" spans="14:14" x14ac:dyDescent="0.25">
      <c r="N212" s="180"/>
    </row>
    <row r="213" spans="14:14" x14ac:dyDescent="0.25">
      <c r="N213" s="180"/>
    </row>
    <row r="214" spans="14:14" x14ac:dyDescent="0.25">
      <c r="N214" s="180"/>
    </row>
    <row r="215" spans="14:14" x14ac:dyDescent="0.25">
      <c r="N215" s="180"/>
    </row>
    <row r="216" spans="14:14" x14ac:dyDescent="0.25">
      <c r="N216" s="180"/>
    </row>
    <row r="217" spans="14:14" x14ac:dyDescent="0.25">
      <c r="N217" s="180"/>
    </row>
    <row r="218" spans="14:14" x14ac:dyDescent="0.25">
      <c r="N218" s="180"/>
    </row>
    <row r="219" spans="14:14" x14ac:dyDescent="0.25">
      <c r="N219" s="180"/>
    </row>
    <row r="220" spans="14:14" x14ac:dyDescent="0.25">
      <c r="N220" s="180"/>
    </row>
    <row r="221" spans="14:14" x14ac:dyDescent="0.25">
      <c r="N221" s="180"/>
    </row>
    <row r="222" spans="14:14" x14ac:dyDescent="0.25">
      <c r="N222" s="180"/>
    </row>
    <row r="223" spans="14:14" x14ac:dyDescent="0.25">
      <c r="N223" s="180"/>
    </row>
    <row r="224" spans="14:14" x14ac:dyDescent="0.25">
      <c r="N224" s="180"/>
    </row>
    <row r="225" spans="14:14" x14ac:dyDescent="0.25">
      <c r="N225" s="180"/>
    </row>
    <row r="226" spans="14:14" x14ac:dyDescent="0.25">
      <c r="N226" s="180"/>
    </row>
    <row r="227" spans="14:14" x14ac:dyDescent="0.25">
      <c r="N227" s="180"/>
    </row>
    <row r="228" spans="14:14" x14ac:dyDescent="0.25">
      <c r="N228" s="180"/>
    </row>
    <row r="229" spans="14:14" x14ac:dyDescent="0.25">
      <c r="N229" s="180"/>
    </row>
    <row r="230" spans="14:14" x14ac:dyDescent="0.25">
      <c r="N230" s="180"/>
    </row>
    <row r="231" spans="14:14" x14ac:dyDescent="0.25">
      <c r="N231" s="180"/>
    </row>
    <row r="232" spans="14:14" x14ac:dyDescent="0.25">
      <c r="N232" s="180"/>
    </row>
    <row r="233" spans="14:14" x14ac:dyDescent="0.25">
      <c r="N233" s="180"/>
    </row>
    <row r="234" spans="14:14" x14ac:dyDescent="0.25">
      <c r="N234" s="180"/>
    </row>
    <row r="235" spans="14:14" x14ac:dyDescent="0.25">
      <c r="N235" s="180"/>
    </row>
    <row r="236" spans="14:14" x14ac:dyDescent="0.25">
      <c r="N236" s="180"/>
    </row>
    <row r="237" spans="14:14" x14ac:dyDescent="0.25">
      <c r="N237" s="180"/>
    </row>
    <row r="238" spans="14:14" x14ac:dyDescent="0.25">
      <c r="N238" s="180"/>
    </row>
    <row r="239" spans="14:14" x14ac:dyDescent="0.25">
      <c r="N239" s="180"/>
    </row>
    <row r="240" spans="14:14" x14ac:dyDescent="0.25">
      <c r="N240" s="180"/>
    </row>
    <row r="241" spans="14:14" x14ac:dyDescent="0.25">
      <c r="N241" s="180"/>
    </row>
    <row r="242" spans="14:14" x14ac:dyDescent="0.25">
      <c r="N242" s="180"/>
    </row>
    <row r="243" spans="14:14" x14ac:dyDescent="0.25">
      <c r="N243" s="180"/>
    </row>
    <row r="244" spans="14:14" x14ac:dyDescent="0.25">
      <c r="N244" s="180"/>
    </row>
    <row r="245" spans="14:14" x14ac:dyDescent="0.25">
      <c r="N245" s="180"/>
    </row>
    <row r="246" spans="14:14" x14ac:dyDescent="0.25">
      <c r="N246" s="180"/>
    </row>
    <row r="247" spans="14:14" x14ac:dyDescent="0.25">
      <c r="N247" s="180"/>
    </row>
    <row r="248" spans="14:14" x14ac:dyDescent="0.25">
      <c r="N248" s="180"/>
    </row>
    <row r="249" spans="14:14" x14ac:dyDescent="0.25">
      <c r="N249" s="180"/>
    </row>
    <row r="250" spans="14:14" x14ac:dyDescent="0.25">
      <c r="N250" s="180"/>
    </row>
    <row r="251" spans="14:14" x14ac:dyDescent="0.25">
      <c r="N251" s="180"/>
    </row>
    <row r="252" spans="14:14" x14ac:dyDescent="0.25">
      <c r="N252" s="180"/>
    </row>
    <row r="253" spans="14:14" x14ac:dyDescent="0.25">
      <c r="N253" s="180"/>
    </row>
    <row r="254" spans="14:14" x14ac:dyDescent="0.25">
      <c r="N254" s="180"/>
    </row>
    <row r="255" spans="14:14" x14ac:dyDescent="0.25">
      <c r="N255" s="180"/>
    </row>
    <row r="256" spans="14:14" x14ac:dyDescent="0.25">
      <c r="N256" s="180"/>
    </row>
    <row r="257" spans="14:14" x14ac:dyDescent="0.25">
      <c r="N257" s="180"/>
    </row>
    <row r="258" spans="14:14" x14ac:dyDescent="0.25">
      <c r="N258" s="180"/>
    </row>
    <row r="259" spans="14:14" x14ac:dyDescent="0.25">
      <c r="N259" s="180"/>
    </row>
    <row r="260" spans="14:14" x14ac:dyDescent="0.25">
      <c r="N260" s="180"/>
    </row>
    <row r="261" spans="14:14" x14ac:dyDescent="0.25">
      <c r="N261" s="180"/>
    </row>
    <row r="262" spans="14:14" x14ac:dyDescent="0.25">
      <c r="N262" s="180"/>
    </row>
    <row r="263" spans="14:14" x14ac:dyDescent="0.25">
      <c r="N263" s="180"/>
    </row>
    <row r="264" spans="14:14" x14ac:dyDescent="0.25">
      <c r="N264" s="180"/>
    </row>
    <row r="265" spans="14:14" x14ac:dyDescent="0.25">
      <c r="N265" s="180"/>
    </row>
    <row r="266" spans="14:14" x14ac:dyDescent="0.25">
      <c r="N266" s="180"/>
    </row>
    <row r="267" spans="14:14" x14ac:dyDescent="0.25">
      <c r="N267" s="180"/>
    </row>
  </sheetData>
  <sheetProtection password="F746" sheet="1" objects="1" scenarios="1"/>
  <mergeCells count="116">
    <mergeCell ref="S4:W8"/>
    <mergeCell ref="K37:M37"/>
    <mergeCell ref="A41:D41"/>
    <mergeCell ref="A43:D43"/>
    <mergeCell ref="A45:D45"/>
    <mergeCell ref="E41:G41"/>
    <mergeCell ref="H41:I41"/>
    <mergeCell ref="J41:M41"/>
    <mergeCell ref="E43:G43"/>
    <mergeCell ref="H43:I43"/>
    <mergeCell ref="J43:M43"/>
    <mergeCell ref="E45:G45"/>
    <mergeCell ref="H45:I45"/>
    <mergeCell ref="J45:M45"/>
    <mergeCell ref="A35:C35"/>
    <mergeCell ref="A37:C37"/>
    <mergeCell ref="D37:F37"/>
    <mergeCell ref="A39:M39"/>
    <mergeCell ref="D35:F35"/>
    <mergeCell ref="A31:C31"/>
    <mergeCell ref="A33:C33"/>
    <mergeCell ref="A27:C27"/>
    <mergeCell ref="A29:C29"/>
    <mergeCell ref="D27:F27"/>
    <mergeCell ref="N3:O3"/>
    <mergeCell ref="C78:D78"/>
    <mergeCell ref="C79:D79"/>
    <mergeCell ref="C80:D80"/>
    <mergeCell ref="C81:D81"/>
    <mergeCell ref="C82:D82"/>
    <mergeCell ref="C72:D72"/>
    <mergeCell ref="C73:D73"/>
    <mergeCell ref="C74:D74"/>
    <mergeCell ref="C75:D75"/>
    <mergeCell ref="C76:D76"/>
    <mergeCell ref="C77:D77"/>
    <mergeCell ref="A51:M51"/>
    <mergeCell ref="A53:B53"/>
    <mergeCell ref="C53:M53"/>
    <mergeCell ref="A54:B54"/>
    <mergeCell ref="C54:M54"/>
    <mergeCell ref="A55:B55"/>
    <mergeCell ref="C55:M55"/>
    <mergeCell ref="A65:B65"/>
    <mergeCell ref="C65:M65"/>
    <mergeCell ref="A67:M67"/>
    <mergeCell ref="C69:D69"/>
    <mergeCell ref="C70:D70"/>
    <mergeCell ref="C71:D71"/>
    <mergeCell ref="A62:B62"/>
    <mergeCell ref="C62:M62"/>
    <mergeCell ref="A63:B63"/>
    <mergeCell ref="C63:M63"/>
    <mergeCell ref="A64:B64"/>
    <mergeCell ref="C64:M64"/>
    <mergeCell ref="A59:B59"/>
    <mergeCell ref="C59:M59"/>
    <mergeCell ref="A60:B60"/>
    <mergeCell ref="C60:M60"/>
    <mergeCell ref="A61:B61"/>
    <mergeCell ref="C61:M61"/>
    <mergeCell ref="H37:J37"/>
    <mergeCell ref="A56:B56"/>
    <mergeCell ref="C56:M56"/>
    <mergeCell ref="A57:B57"/>
    <mergeCell ref="C57:M57"/>
    <mergeCell ref="A58:B58"/>
    <mergeCell ref="C58:M58"/>
    <mergeCell ref="A50:L50"/>
    <mergeCell ref="A47:D47"/>
    <mergeCell ref="A49:D49"/>
    <mergeCell ref="E47:G47"/>
    <mergeCell ref="H47:I47"/>
    <mergeCell ref="J47:M47"/>
    <mergeCell ref="E49:G49"/>
    <mergeCell ref="H49:I49"/>
    <mergeCell ref="J49:M49"/>
    <mergeCell ref="K27:M27"/>
    <mergeCell ref="K29:M29"/>
    <mergeCell ref="K31:M31"/>
    <mergeCell ref="K33:M33"/>
    <mergeCell ref="K35:M35"/>
    <mergeCell ref="A25:C25"/>
    <mergeCell ref="A17:B17"/>
    <mergeCell ref="C17:E17"/>
    <mergeCell ref="A19:B19"/>
    <mergeCell ref="C19:E19"/>
    <mergeCell ref="D29:F29"/>
    <mergeCell ref="D31:F31"/>
    <mergeCell ref="D33:F33"/>
    <mergeCell ref="H27:J27"/>
    <mergeCell ref="H29:J29"/>
    <mergeCell ref="H31:J31"/>
    <mergeCell ref="H33:J33"/>
    <mergeCell ref="H35:J35"/>
    <mergeCell ref="A13:M13"/>
    <mergeCell ref="A21:M21"/>
    <mergeCell ref="H25:J25"/>
    <mergeCell ref="D25:F25"/>
    <mergeCell ref="D23:F23"/>
    <mergeCell ref="K23:M23"/>
    <mergeCell ref="A15:B15"/>
    <mergeCell ref="K25:M25"/>
    <mergeCell ref="A6:F6"/>
    <mergeCell ref="G6:M6"/>
    <mergeCell ref="E12:G12"/>
    <mergeCell ref="A1:M1"/>
    <mergeCell ref="A3:F3"/>
    <mergeCell ref="G3:M3"/>
    <mergeCell ref="A4:F4"/>
    <mergeCell ref="G4:M4"/>
    <mergeCell ref="A5:F5"/>
    <mergeCell ref="G5:M5"/>
    <mergeCell ref="A11:M11"/>
    <mergeCell ref="J8:M8"/>
    <mergeCell ref="A8:I8"/>
  </mergeCells>
  <dataValidations count="5">
    <dataValidation type="decimal" operator="greaterThanOrEqual" allowBlank="1" showInputMessage="1" showErrorMessage="1" errorTitle="ERROR" error="Al introducir el decimal poner coma ," sqref="C17:E17 E47:J47 K29 K27 K31 K33 K35 D33 E45:J45 E43:J43 K25 D37 D35 D31 D29 D27 D24:D25 K37 C19:E19 E49:J49" xr:uid="{00000000-0002-0000-0000-000000000000}">
      <formula1>0</formula1>
    </dataValidation>
    <dataValidation type="whole" operator="greaterThanOrEqual" allowBlank="1" showInputMessage="1" showErrorMessage="1" errorTitle="ERROR" error="Debe introducir un número entero" sqref="B70:M81" xr:uid="{00000000-0002-0000-0000-000001000000}">
      <formula1>0</formula1>
    </dataValidation>
    <dataValidation type="list" allowBlank="1" showInputMessage="1" showErrorMessage="1" sqref="H33:J33 H35:J35 H37:J37" xr:uid="{00000000-0002-0000-0000-000002000000}">
      <formula1>COMBUSTIBLES</formula1>
    </dataValidation>
    <dataValidation allowBlank="1" showInputMessage="1" promptTitle="Código asignado a la actividad" prompt="Introduzca el código asignado a la actividad en anteriores ediciones, de no disponer del mismo proceda a realizar el alta de la actividad en el Registro PRTR Castilla-La Mancha._x000a__x000a_El código es del tipo &quot;EPER-TO-013&quot;" sqref="G5" xr:uid="{00000000-0002-0000-0000-000003000000}"/>
    <dataValidation type="whole" operator="greaterThanOrEqual" allowBlank="1" showInputMessage="1" showErrorMessage="1" errorTitle="ERROR" error="El número debe ser un valor entero" promptTitle="Nº de horas de funcionamiento" prompt="Disponer aquí el total de horas de funcionamiento al año del proceso emisor con el combustible señalado. _x000a_En caso de asimilarse varios focos a este deberá disponerse la media de horas de funcionamiento de todos los focos con el combustible señalado." sqref="N3:O3" xr:uid="{00000000-0002-0000-0000-000004000000}">
      <formula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T485"/>
  <sheetViews>
    <sheetView showGridLines="0" topLeftCell="AP7" workbookViewId="0">
      <selection activeCell="A7" sqref="A7:D7"/>
    </sheetView>
  </sheetViews>
  <sheetFormatPr baseColWidth="10" defaultRowHeight="15" x14ac:dyDescent="0.25"/>
  <cols>
    <col min="1" max="1" width="8.140625" style="182" customWidth="1"/>
    <col min="2" max="2" width="11.5703125" style="182" customWidth="1"/>
    <col min="3" max="3" width="9.140625" style="182" customWidth="1"/>
    <col min="4" max="4" width="8" style="182" customWidth="1"/>
    <col min="5" max="5" width="7.85546875" style="182" customWidth="1"/>
    <col min="6" max="6" width="8.7109375" style="182" customWidth="1"/>
    <col min="7" max="8" width="8" style="182" customWidth="1"/>
    <col min="9" max="9" width="10" style="182" customWidth="1"/>
    <col min="10" max="10" width="9.28515625" style="182" customWidth="1"/>
    <col min="11" max="11" width="9" style="182" customWidth="1"/>
    <col min="12" max="12" width="9.85546875" style="182" customWidth="1"/>
    <col min="13" max="13" width="7.7109375" style="182" customWidth="1"/>
    <col min="14" max="14" width="7" style="182" customWidth="1"/>
    <col min="15" max="15" width="7.5703125" style="182" customWidth="1"/>
    <col min="16" max="16" width="8.85546875" style="182" customWidth="1"/>
    <col min="17" max="18" width="5.7109375" style="182" customWidth="1"/>
    <col min="19" max="19" width="8" style="182" customWidth="1"/>
    <col min="20" max="20" width="6.5703125" style="182" customWidth="1"/>
    <col min="21" max="21" width="6.28515625" style="182" customWidth="1"/>
    <col min="22" max="22" width="7.140625" style="182" customWidth="1"/>
    <col min="23" max="23" width="7.85546875" style="182" customWidth="1"/>
    <col min="24" max="24" width="6.7109375" style="182" customWidth="1"/>
    <col min="25" max="25" width="6.85546875" style="182" customWidth="1"/>
    <col min="26" max="26" width="7.85546875" style="182" customWidth="1"/>
    <col min="27" max="27" width="7.5703125" style="182" customWidth="1"/>
    <col min="28" max="28" width="6.5703125" style="182" customWidth="1"/>
    <col min="29" max="29" width="7" style="182" customWidth="1"/>
    <col min="30" max="30" width="8" style="182" customWidth="1"/>
    <col min="31" max="31" width="10.85546875" style="182" customWidth="1"/>
    <col min="32" max="34" width="10" style="182" customWidth="1"/>
    <col min="35" max="35" width="9.42578125" style="182" customWidth="1"/>
    <col min="36" max="36" width="11.42578125" style="177" customWidth="1"/>
    <col min="37" max="37" width="7.7109375" style="177" customWidth="1"/>
    <col min="38" max="38" width="6.85546875" style="177" customWidth="1"/>
    <col min="39" max="39" width="7.7109375" style="177" customWidth="1"/>
    <col min="40" max="40" width="7.42578125" style="177" customWidth="1"/>
    <col min="41" max="41" width="8.42578125" style="177" customWidth="1"/>
    <col min="42" max="42" width="7.85546875" style="177" customWidth="1"/>
    <col min="43" max="43" width="7.42578125" style="177" customWidth="1"/>
    <col min="44" max="44" width="7" style="177" customWidth="1"/>
    <col min="45" max="45" width="15.85546875" style="177" customWidth="1"/>
    <col min="46" max="47" width="15.140625" style="177" customWidth="1"/>
    <col min="48" max="48" width="17.5703125" style="177" customWidth="1"/>
    <col min="49" max="49" width="7" style="177" customWidth="1"/>
    <col min="50" max="51" width="11.42578125" style="182" hidden="1" customWidth="1"/>
    <col min="52" max="52" width="9.85546875" style="182" hidden="1" customWidth="1"/>
    <col min="53" max="53" width="14" style="182" hidden="1" customWidth="1"/>
    <col min="54" max="54" width="9.7109375" style="182" hidden="1" customWidth="1"/>
    <col min="55" max="55" width="11.7109375" style="182" hidden="1" customWidth="1"/>
    <col min="56" max="57" width="9.5703125" style="182" hidden="1" customWidth="1"/>
    <col min="58" max="58" width="7.7109375" style="182" hidden="1" customWidth="1"/>
    <col min="59" max="59" width="11.42578125" style="182" hidden="1" customWidth="1"/>
    <col min="60" max="60" width="10.42578125" style="182" hidden="1" customWidth="1"/>
    <col min="61" max="61" width="10" style="182" hidden="1" customWidth="1"/>
    <col min="62" max="63" width="8.85546875" style="182" hidden="1" customWidth="1"/>
    <col min="64" max="64" width="11.42578125" style="182" hidden="1" customWidth="1"/>
    <col min="65" max="65" width="9.85546875" style="182" hidden="1" customWidth="1"/>
    <col min="66" max="66" width="10.85546875" style="182" hidden="1" customWidth="1"/>
    <col min="67" max="69" width="10.42578125" style="182" hidden="1" customWidth="1"/>
    <col min="70" max="70" width="13.7109375" style="182" hidden="1" customWidth="1"/>
    <col min="71" max="87" width="11.42578125" style="182" hidden="1" customWidth="1"/>
    <col min="88" max="88" width="12.5703125" style="182" hidden="1" customWidth="1"/>
    <col min="89" max="89" width="13.140625" style="182" hidden="1" customWidth="1"/>
    <col min="90" max="90" width="14" style="182" hidden="1" customWidth="1"/>
    <col min="91" max="91" width="13.85546875" style="182" hidden="1" customWidth="1"/>
    <col min="92" max="92" width="11.42578125" style="182" customWidth="1"/>
    <col min="93" max="16384" width="11.42578125" style="182"/>
  </cols>
  <sheetData>
    <row r="1" spans="1:98" ht="29.25" customHeight="1" thickTop="1" thickBot="1" x14ac:dyDescent="0.3">
      <c r="A1" s="553" t="s">
        <v>321</v>
      </c>
      <c r="B1" s="554"/>
      <c r="C1" s="554"/>
      <c r="D1" s="554"/>
      <c r="E1" s="554"/>
      <c r="F1" s="554"/>
      <c r="G1" s="554"/>
      <c r="H1" s="554"/>
      <c r="I1" s="554"/>
      <c r="J1" s="554"/>
      <c r="K1" s="554"/>
      <c r="L1" s="554"/>
      <c r="M1" s="554"/>
      <c r="N1" s="554"/>
      <c r="O1" s="554"/>
      <c r="P1" s="554"/>
      <c r="Q1" s="554"/>
      <c r="R1" s="554"/>
      <c r="S1" s="554"/>
      <c r="T1" s="554"/>
      <c r="U1" s="554"/>
      <c r="V1" s="554"/>
      <c r="W1" s="554"/>
      <c r="X1" s="554"/>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55"/>
    </row>
    <row r="2" spans="1:98" ht="16.5" thickTop="1" thickBot="1" x14ac:dyDescent="0.3">
      <c r="AZ2" s="273"/>
      <c r="BA2" s="274" t="s">
        <v>149</v>
      </c>
      <c r="BB2" s="275" t="s">
        <v>284</v>
      </c>
      <c r="BC2" s="275" t="s">
        <v>285</v>
      </c>
      <c r="BD2" s="276" t="s">
        <v>271</v>
      </c>
      <c r="BE2" s="277" t="s">
        <v>151</v>
      </c>
      <c r="BF2" s="277" t="s">
        <v>272</v>
      </c>
      <c r="BG2" s="277" t="s">
        <v>150</v>
      </c>
      <c r="BH2" s="277" t="s">
        <v>154</v>
      </c>
      <c r="BI2" s="277" t="s">
        <v>155</v>
      </c>
      <c r="BJ2" s="277" t="s">
        <v>156</v>
      </c>
      <c r="BK2" s="277" t="s">
        <v>157</v>
      </c>
      <c r="BL2" s="277" t="s">
        <v>158</v>
      </c>
      <c r="BM2" s="277" t="s">
        <v>159</v>
      </c>
      <c r="BN2" s="277" t="s">
        <v>160</v>
      </c>
      <c r="BO2" s="277" t="s">
        <v>161</v>
      </c>
      <c r="BP2" s="277" t="s">
        <v>274</v>
      </c>
      <c r="BQ2" s="277" t="s">
        <v>267</v>
      </c>
      <c r="BR2" s="277" t="s">
        <v>268</v>
      </c>
      <c r="BS2" s="277" t="s">
        <v>269</v>
      </c>
      <c r="BT2" s="277" t="s">
        <v>270</v>
      </c>
      <c r="BU2" s="277" t="s">
        <v>162</v>
      </c>
      <c r="BV2" s="277" t="s">
        <v>152</v>
      </c>
      <c r="BW2" s="277" t="s">
        <v>153</v>
      </c>
      <c r="BX2" s="277" t="s">
        <v>266</v>
      </c>
      <c r="BY2" s="277" t="s">
        <v>275</v>
      </c>
      <c r="BZ2" s="278" t="s">
        <v>190</v>
      </c>
      <c r="CA2" s="275" t="s">
        <v>219</v>
      </c>
      <c r="CB2" s="275" t="s">
        <v>276</v>
      </c>
      <c r="CC2" s="275" t="s">
        <v>277</v>
      </c>
      <c r="CD2" s="275" t="s">
        <v>278</v>
      </c>
      <c r="CE2" s="275" t="s">
        <v>265</v>
      </c>
      <c r="CF2" s="275" t="s">
        <v>279</v>
      </c>
      <c r="CG2" s="275" t="s">
        <v>280</v>
      </c>
      <c r="CH2" s="275" t="s">
        <v>281</v>
      </c>
      <c r="CI2" s="275" t="s">
        <v>282</v>
      </c>
      <c r="CJ2" s="275" t="str">
        <f>IF($AS$10&lt;&gt;0,$AS$10,"Sin selección")</f>
        <v>Sin selección</v>
      </c>
      <c r="CK2" s="275" t="str">
        <f>IF($AT$10&lt;&gt;0,$AT$10,"Sin selección")</f>
        <v>Sin selección</v>
      </c>
      <c r="CL2" s="275" t="str">
        <f>IF($AU$10&lt;&gt;0,$AU$10,"Sin selección")</f>
        <v>Sin selección</v>
      </c>
      <c r="CM2" s="279" t="str">
        <f>IF($AV$10&lt;&gt;0,$AV$10,"Sin selección")</f>
        <v>Sin selección</v>
      </c>
    </row>
    <row r="3" spans="1:98" ht="19.5" customHeight="1" thickBot="1" x14ac:dyDescent="0.3">
      <c r="A3" s="615" t="s">
        <v>370</v>
      </c>
      <c r="B3" s="616"/>
      <c r="C3" s="616"/>
      <c r="D3" s="616"/>
      <c r="E3" s="616"/>
      <c r="F3" s="616"/>
      <c r="G3" s="616"/>
      <c r="H3" s="616"/>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c r="AI3" s="616"/>
      <c r="AJ3" s="616"/>
      <c r="AK3" s="616"/>
      <c r="AL3" s="616"/>
      <c r="AM3" s="616"/>
      <c r="AN3" s="616"/>
      <c r="AO3" s="616"/>
      <c r="AP3" s="616"/>
      <c r="AQ3" s="616"/>
      <c r="AR3" s="616"/>
      <c r="AS3" s="616"/>
      <c r="AT3" s="616"/>
      <c r="AU3" s="616"/>
      <c r="AV3" s="617"/>
      <c r="AX3" s="180"/>
      <c r="AY3" s="180"/>
      <c r="AZ3" s="280" t="s">
        <v>163</v>
      </c>
      <c r="BA3" s="281">
        <f>J42*$I$42*'Datos Generales'!$B$82/1000000</f>
        <v>0</v>
      </c>
      <c r="BB3" s="282">
        <f>K42*$I$42*'Datos Generales'!$B$82/1000000</f>
        <v>0</v>
      </c>
      <c r="BC3" s="282">
        <f>L42*$I$42*'Datos Generales'!$B$82/1000000</f>
        <v>0</v>
      </c>
      <c r="BD3" s="282">
        <f>M42*$I$42*'Datos Generales'!$B$82/1000000</f>
        <v>0</v>
      </c>
      <c r="BE3" s="282">
        <f>N42*$I$42*'Datos Generales'!$B$82/1000000</f>
        <v>0</v>
      </c>
      <c r="BF3" s="282">
        <f>O42*$I$42*'Datos Generales'!$B$82/1000000</f>
        <v>0</v>
      </c>
      <c r="BG3" s="282">
        <f>P42*$I$42*'Datos Generales'!$B$82/1000000</f>
        <v>0</v>
      </c>
      <c r="BH3" s="282">
        <f>Q42*$I$42*'Datos Generales'!$B$82/1000000</f>
        <v>0</v>
      </c>
      <c r="BI3" s="282">
        <f>R42*$I$42*'Datos Generales'!$B$82/1000000</f>
        <v>0</v>
      </c>
      <c r="BJ3" s="282">
        <f>S42*$I$42*'Datos Generales'!$B$82/1000000</f>
        <v>0</v>
      </c>
      <c r="BK3" s="282">
        <f>T42*$I$42*'Datos Generales'!$B$82/1000000</f>
        <v>0</v>
      </c>
      <c r="BL3" s="282">
        <f>U42*$I$42*'Datos Generales'!$B$82/1000000</f>
        <v>0</v>
      </c>
      <c r="BM3" s="282">
        <f>V42*$I$42*'Datos Generales'!$B$82/1000000</f>
        <v>0</v>
      </c>
      <c r="BN3" s="282">
        <f>W42*$I$42*'Datos Generales'!$B$82/1000000</f>
        <v>0</v>
      </c>
      <c r="BO3" s="282">
        <f>X42*$I$42*'Datos Generales'!$B$82/1000000</f>
        <v>0</v>
      </c>
      <c r="BP3" s="282">
        <f>Y42*$I$42*'Datos Generales'!$B$82/1000000</f>
        <v>0</v>
      </c>
      <c r="BQ3" s="282">
        <f>Z42*$I$42*'Datos Generales'!$B$82/1000000</f>
        <v>0</v>
      </c>
      <c r="BR3" s="282">
        <f>AA42*$I$42*'Datos Generales'!$B$82/1000000</f>
        <v>0</v>
      </c>
      <c r="BS3" s="282">
        <f>AB42*$I$42*'Datos Generales'!$B$82/1000000</f>
        <v>0</v>
      </c>
      <c r="BT3" s="282">
        <f>AC42*$I$42*'Datos Generales'!$B$82/1000000</f>
        <v>0</v>
      </c>
      <c r="BU3" s="282">
        <f>AD42*$I$42*'Datos Generales'!$B$82/1000000</f>
        <v>0</v>
      </c>
      <c r="BV3" s="282">
        <f>AE42*$I$42*'Datos Generales'!$B$82/1000000</f>
        <v>0</v>
      </c>
      <c r="BW3" s="282">
        <f>AF42*$I$42*'Datos Generales'!$B$82/1000000</f>
        <v>0</v>
      </c>
      <c r="BX3" s="282">
        <f>AG42*$I$42*'Datos Generales'!$B$82/1000000</f>
        <v>0</v>
      </c>
      <c r="BY3" s="282">
        <f>AH42*$I$42*'Datos Generales'!$B$82/1000000</f>
        <v>0</v>
      </c>
      <c r="BZ3" s="282">
        <f>AI42*$I$42*'Datos Generales'!$B$82/1000000</f>
        <v>0</v>
      </c>
      <c r="CA3" s="282">
        <f>AJ42*$I$42*'Datos Generales'!$B$82/1000000</f>
        <v>0</v>
      </c>
      <c r="CB3" s="282">
        <f>AK42*$I$42*'Datos Generales'!$B$82/1000000</f>
        <v>0</v>
      </c>
      <c r="CC3" s="282">
        <f>AL42*$I$42*'Datos Generales'!$B$82/1000000</f>
        <v>0</v>
      </c>
      <c r="CD3" s="282">
        <f>AM42*$I$42*'Datos Generales'!$B$82/1000000</f>
        <v>0</v>
      </c>
      <c r="CE3" s="282">
        <f>AN42*$I$42*'Datos Generales'!$B$82/1000000</f>
        <v>0</v>
      </c>
      <c r="CF3" s="282">
        <f>AO42*$I$42*'Datos Generales'!$B$82/1000000</f>
        <v>0</v>
      </c>
      <c r="CG3" s="282">
        <f>AP42*$I$42*'Datos Generales'!$B$82/1000000</f>
        <v>0</v>
      </c>
      <c r="CH3" s="282">
        <f>AQ42*$I$42*'Datos Generales'!$B$82/1000000</f>
        <v>0</v>
      </c>
      <c r="CI3" s="282">
        <f>AR42*$I$42*'Datos Generales'!$B$82/1000000</f>
        <v>0</v>
      </c>
      <c r="CJ3" s="282">
        <f>AS42*$I$42*'Datos Generales'!$B$82/1000000</f>
        <v>0</v>
      </c>
      <c r="CK3" s="282">
        <f>AT42*$I$42*'Datos Generales'!$B$82/1000000</f>
        <v>0</v>
      </c>
      <c r="CL3" s="282">
        <f>AU42*$I$42*'Datos Generales'!$B$82/1000000</f>
        <v>0</v>
      </c>
      <c r="CM3" s="283">
        <f>AV42*$I$42*'Datos Generales'!$B$82/1000000</f>
        <v>0</v>
      </c>
    </row>
    <row r="4" spans="1:98" ht="15.75" thickBot="1" x14ac:dyDescent="0.3">
      <c r="A4" s="181"/>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0"/>
      <c r="AX4" s="180"/>
      <c r="AY4" s="180"/>
      <c r="AZ4" s="284" t="s">
        <v>164</v>
      </c>
      <c r="BA4" s="285">
        <f>J80*$I$80*'Datos Generales'!$C$82/1000000</f>
        <v>0</v>
      </c>
      <c r="BB4" s="286">
        <f>K80*$I$80*'Datos Generales'!$C$82/1000000</f>
        <v>0</v>
      </c>
      <c r="BC4" s="286">
        <f>L80*$I$80*'Datos Generales'!$C$82/1000000</f>
        <v>0</v>
      </c>
      <c r="BD4" s="286">
        <f>M80*$I$80*'Datos Generales'!$C$82/1000000</f>
        <v>0</v>
      </c>
      <c r="BE4" s="286">
        <f>N80*$I$80*'Datos Generales'!$C$82/1000000</f>
        <v>0</v>
      </c>
      <c r="BF4" s="286">
        <f>O80*$I$80*'Datos Generales'!$C$82/1000000</f>
        <v>0</v>
      </c>
      <c r="BG4" s="286">
        <f>P80*$I$80*'Datos Generales'!$C$82/1000000</f>
        <v>0</v>
      </c>
      <c r="BH4" s="286">
        <f>Q80*$I$80*'Datos Generales'!$C$82/1000000</f>
        <v>0</v>
      </c>
      <c r="BI4" s="286">
        <f>R80*$I$80*'Datos Generales'!$C$82/1000000</f>
        <v>0</v>
      </c>
      <c r="BJ4" s="286">
        <f>S80*$I$80*'Datos Generales'!$C$82/1000000</f>
        <v>0</v>
      </c>
      <c r="BK4" s="286">
        <f>T80*$I$80*'Datos Generales'!$C$82/1000000</f>
        <v>0</v>
      </c>
      <c r="BL4" s="286">
        <f>U80*$I$80*'Datos Generales'!$C$82/1000000</f>
        <v>0</v>
      </c>
      <c r="BM4" s="286">
        <f>V80*$I$80*'Datos Generales'!$C$82/1000000</f>
        <v>0</v>
      </c>
      <c r="BN4" s="286">
        <f>W80*$I$80*'Datos Generales'!$C$82/1000000</f>
        <v>0</v>
      </c>
      <c r="BO4" s="286">
        <f>X80*$I$80*'Datos Generales'!$C$82/1000000</f>
        <v>0</v>
      </c>
      <c r="BP4" s="286">
        <f>Y80*$I$80*'Datos Generales'!$C$82/1000000</f>
        <v>0</v>
      </c>
      <c r="BQ4" s="286">
        <f>Z80*$I$80*'Datos Generales'!$C$82/1000000</f>
        <v>0</v>
      </c>
      <c r="BR4" s="286">
        <f>AA80*$I$80*'Datos Generales'!$C$82/1000000</f>
        <v>0</v>
      </c>
      <c r="BS4" s="286">
        <f>AB80*$I$80*'Datos Generales'!$C$82/1000000</f>
        <v>0</v>
      </c>
      <c r="BT4" s="286">
        <f>AC80*$I$80*'Datos Generales'!$C$82/1000000</f>
        <v>0</v>
      </c>
      <c r="BU4" s="286">
        <f>AD80*$I$80*'Datos Generales'!$C$82/1000000</f>
        <v>0</v>
      </c>
      <c r="BV4" s="286">
        <f>AE80*$I$80*'Datos Generales'!$C$82/1000000</f>
        <v>0</v>
      </c>
      <c r="BW4" s="286">
        <f>AF80*$I$80*'Datos Generales'!$C$82/1000000</f>
        <v>0</v>
      </c>
      <c r="BX4" s="286">
        <f>AG80*$I$80*'Datos Generales'!$C$82/1000000</f>
        <v>0</v>
      </c>
      <c r="BY4" s="286">
        <f>AH80*$I$80*'Datos Generales'!$C$82/1000000</f>
        <v>0</v>
      </c>
      <c r="BZ4" s="286">
        <f>AI80*$I$80*'Datos Generales'!$C$82/1000000</f>
        <v>0</v>
      </c>
      <c r="CA4" s="286">
        <f>AJ80*$I$80*'Datos Generales'!$C$82/1000000</f>
        <v>0</v>
      </c>
      <c r="CB4" s="286">
        <f>AK80*$I$80*'Datos Generales'!$C$82/1000000</f>
        <v>0</v>
      </c>
      <c r="CC4" s="286">
        <f>AL80*$I$80*'Datos Generales'!$C$82/1000000</f>
        <v>0</v>
      </c>
      <c r="CD4" s="286">
        <f>AM80*$I$80*'Datos Generales'!$C$82/1000000</f>
        <v>0</v>
      </c>
      <c r="CE4" s="286">
        <f>AN80*$I$80*'Datos Generales'!$C$82/1000000</f>
        <v>0</v>
      </c>
      <c r="CF4" s="286">
        <f>AO80*$I$80*'Datos Generales'!$C$82/1000000</f>
        <v>0</v>
      </c>
      <c r="CG4" s="286">
        <f>AP80*$I$80*'Datos Generales'!$C$82/1000000</f>
        <v>0</v>
      </c>
      <c r="CH4" s="286">
        <f>AQ80*$I$80*'Datos Generales'!$C$82/1000000</f>
        <v>0</v>
      </c>
      <c r="CI4" s="286">
        <f>AR80*$I$80*'Datos Generales'!$C$82/1000000</f>
        <v>0</v>
      </c>
      <c r="CJ4" s="286">
        <f>AS80*$I$80*'Datos Generales'!$C$82/1000000</f>
        <v>0</v>
      </c>
      <c r="CK4" s="286">
        <f>AT80*$I$80*'Datos Generales'!$C$82/1000000</f>
        <v>0</v>
      </c>
      <c r="CL4" s="286">
        <f>AU80*$I$80*'Datos Generales'!$C$82/1000000</f>
        <v>0</v>
      </c>
      <c r="CM4" s="287">
        <f>AV80*$I$80*'Datos Generales'!$C$82/1000000</f>
        <v>0</v>
      </c>
    </row>
    <row r="5" spans="1:98" ht="15" customHeight="1" thickBot="1" x14ac:dyDescent="0.3">
      <c r="A5" s="612" t="s">
        <v>146</v>
      </c>
      <c r="B5" s="613"/>
      <c r="C5" s="613"/>
      <c r="D5" s="613"/>
      <c r="E5" s="613"/>
      <c r="F5" s="613"/>
      <c r="G5" s="613"/>
      <c r="H5" s="613"/>
      <c r="I5" s="613"/>
      <c r="J5" s="613"/>
      <c r="K5" s="613"/>
      <c r="L5" s="613"/>
      <c r="M5" s="613"/>
      <c r="N5" s="613"/>
      <c r="O5" s="613"/>
      <c r="P5" s="613"/>
      <c r="Q5" s="613"/>
      <c r="R5" s="613"/>
      <c r="S5" s="613"/>
      <c r="T5" s="613"/>
      <c r="U5" s="613"/>
      <c r="V5" s="613"/>
      <c r="W5" s="613"/>
      <c r="X5" s="613"/>
      <c r="Y5" s="613"/>
      <c r="Z5" s="613"/>
      <c r="AA5" s="613"/>
      <c r="AB5" s="613"/>
      <c r="AC5" s="613"/>
      <c r="AD5" s="613"/>
      <c r="AE5" s="613"/>
      <c r="AF5" s="613"/>
      <c r="AG5" s="613"/>
      <c r="AH5" s="613"/>
      <c r="AI5" s="613"/>
      <c r="AJ5" s="613"/>
      <c r="AK5" s="613"/>
      <c r="AL5" s="613"/>
      <c r="AM5" s="613"/>
      <c r="AN5" s="613"/>
      <c r="AO5" s="613"/>
      <c r="AP5" s="613"/>
      <c r="AQ5" s="613"/>
      <c r="AR5" s="613"/>
      <c r="AS5" s="613"/>
      <c r="AT5" s="613"/>
      <c r="AU5" s="613"/>
      <c r="AV5" s="614"/>
      <c r="AX5" s="180"/>
      <c r="AY5" s="180"/>
      <c r="AZ5" s="288" t="s">
        <v>12</v>
      </c>
      <c r="BA5" s="289">
        <f>BA3+BA4</f>
        <v>0</v>
      </c>
      <c r="BB5" s="290">
        <f>BB3+BB4</f>
        <v>0</v>
      </c>
      <c r="BC5" s="290">
        <f>BC3+BC4</f>
        <v>0</v>
      </c>
      <c r="BD5" s="290">
        <f>BD3+BD4</f>
        <v>0</v>
      </c>
      <c r="BE5" s="290">
        <f t="shared" ref="BE5:CM5" si="0">BE3+BE4</f>
        <v>0</v>
      </c>
      <c r="BF5" s="290">
        <f t="shared" si="0"/>
        <v>0</v>
      </c>
      <c r="BG5" s="290">
        <f t="shared" si="0"/>
        <v>0</v>
      </c>
      <c r="BH5" s="290">
        <f t="shared" si="0"/>
        <v>0</v>
      </c>
      <c r="BI5" s="290">
        <f t="shared" si="0"/>
        <v>0</v>
      </c>
      <c r="BJ5" s="290">
        <f t="shared" si="0"/>
        <v>0</v>
      </c>
      <c r="BK5" s="290">
        <f t="shared" si="0"/>
        <v>0</v>
      </c>
      <c r="BL5" s="290">
        <f t="shared" si="0"/>
        <v>0</v>
      </c>
      <c r="BM5" s="290">
        <f t="shared" si="0"/>
        <v>0</v>
      </c>
      <c r="BN5" s="290">
        <f t="shared" si="0"/>
        <v>0</v>
      </c>
      <c r="BO5" s="290">
        <f t="shared" si="0"/>
        <v>0</v>
      </c>
      <c r="BP5" s="290">
        <f t="shared" si="0"/>
        <v>0</v>
      </c>
      <c r="BQ5" s="290">
        <f t="shared" si="0"/>
        <v>0</v>
      </c>
      <c r="BR5" s="290">
        <f t="shared" si="0"/>
        <v>0</v>
      </c>
      <c r="BS5" s="290">
        <f t="shared" si="0"/>
        <v>0</v>
      </c>
      <c r="BT5" s="290">
        <f t="shared" si="0"/>
        <v>0</v>
      </c>
      <c r="BU5" s="290">
        <f t="shared" si="0"/>
        <v>0</v>
      </c>
      <c r="BV5" s="290">
        <f t="shared" si="0"/>
        <v>0</v>
      </c>
      <c r="BW5" s="290">
        <f t="shared" si="0"/>
        <v>0</v>
      </c>
      <c r="BX5" s="290">
        <f t="shared" si="0"/>
        <v>0</v>
      </c>
      <c r="BY5" s="290">
        <f t="shared" si="0"/>
        <v>0</v>
      </c>
      <c r="BZ5" s="290">
        <f t="shared" si="0"/>
        <v>0</v>
      </c>
      <c r="CA5" s="290">
        <f t="shared" si="0"/>
        <v>0</v>
      </c>
      <c r="CB5" s="290">
        <f t="shared" si="0"/>
        <v>0</v>
      </c>
      <c r="CC5" s="290">
        <f t="shared" si="0"/>
        <v>0</v>
      </c>
      <c r="CD5" s="290">
        <f t="shared" si="0"/>
        <v>0</v>
      </c>
      <c r="CE5" s="290">
        <f t="shared" si="0"/>
        <v>0</v>
      </c>
      <c r="CF5" s="290">
        <f t="shared" si="0"/>
        <v>0</v>
      </c>
      <c r="CG5" s="290">
        <f t="shared" si="0"/>
        <v>0</v>
      </c>
      <c r="CH5" s="290">
        <f t="shared" si="0"/>
        <v>0</v>
      </c>
      <c r="CI5" s="290">
        <f t="shared" si="0"/>
        <v>0</v>
      </c>
      <c r="CJ5" s="290">
        <f t="shared" si="0"/>
        <v>0</v>
      </c>
      <c r="CK5" s="290">
        <f t="shared" si="0"/>
        <v>0</v>
      </c>
      <c r="CL5" s="290">
        <f t="shared" si="0"/>
        <v>0</v>
      </c>
      <c r="CM5" s="291">
        <f t="shared" si="0"/>
        <v>0</v>
      </c>
      <c r="CN5" s="292"/>
      <c r="CO5" s="292"/>
      <c r="CP5" s="292"/>
      <c r="CQ5" s="292"/>
      <c r="CR5" s="292"/>
      <c r="CS5" s="292"/>
      <c r="CT5" s="292"/>
    </row>
    <row r="6" spans="1:98" s="292" customFormat="1" ht="17.25" customHeight="1" thickBot="1" x14ac:dyDescent="0.3">
      <c r="A6" s="293"/>
      <c r="B6" s="293"/>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180"/>
      <c r="AK6" s="177"/>
      <c r="AL6" s="177"/>
      <c r="AM6" s="177"/>
      <c r="AN6" s="177"/>
      <c r="AO6" s="177"/>
      <c r="AP6" s="177"/>
      <c r="AQ6" s="177"/>
      <c r="AR6" s="177"/>
      <c r="AS6" s="177"/>
      <c r="AT6" s="177"/>
      <c r="AU6" s="177"/>
      <c r="AV6" s="177"/>
      <c r="AW6" s="177"/>
      <c r="AX6" s="180"/>
      <c r="AY6" s="180"/>
      <c r="AZ6" s="294" t="s">
        <v>165</v>
      </c>
      <c r="BA6" s="295">
        <f>J120*$I$120*'Datos Generales'!$B$82/1000000</f>
        <v>0</v>
      </c>
      <c r="BB6" s="296">
        <f>K120*$I$120*'Datos Generales'!$B$82/1000000</f>
        <v>0</v>
      </c>
      <c r="BC6" s="297">
        <f>L120*$I$120*'Datos Generales'!$B$82/1000000</f>
        <v>0</v>
      </c>
      <c r="BD6" s="273"/>
      <c r="BE6" s="273"/>
      <c r="BF6" s="273"/>
      <c r="BG6" s="273"/>
      <c r="BH6" s="273"/>
      <c r="BI6" s="273"/>
      <c r="BJ6" s="273"/>
      <c r="BK6" s="273"/>
      <c r="BL6" s="273"/>
      <c r="BM6" s="273"/>
      <c r="BN6" s="273"/>
      <c r="BO6" s="273"/>
      <c r="BP6" s="273"/>
      <c r="BQ6" s="273"/>
      <c r="BR6" s="273"/>
      <c r="BS6" s="180"/>
      <c r="BT6" s="181"/>
      <c r="BU6" s="181"/>
      <c r="BV6" s="181"/>
      <c r="BW6" s="181"/>
      <c r="BX6" s="181"/>
      <c r="BY6" s="181"/>
      <c r="BZ6" s="181"/>
      <c r="CA6" s="181"/>
      <c r="CB6" s="181"/>
      <c r="CC6" s="181"/>
      <c r="CD6" s="181"/>
      <c r="CE6" s="181"/>
      <c r="CF6" s="181"/>
      <c r="CG6" s="182"/>
      <c r="CH6" s="182"/>
      <c r="CI6" s="182"/>
      <c r="CJ6" s="182"/>
      <c r="CK6" s="182"/>
      <c r="CL6" s="182"/>
      <c r="CM6" s="298"/>
      <c r="CN6" s="182"/>
      <c r="CO6" s="182"/>
      <c r="CP6" s="182"/>
      <c r="CQ6" s="182"/>
      <c r="CR6" s="182"/>
      <c r="CS6" s="182"/>
      <c r="CT6" s="182"/>
    </row>
    <row r="7" spans="1:98" ht="15.75" thickBot="1" x14ac:dyDescent="0.3">
      <c r="A7" s="564" t="s">
        <v>288</v>
      </c>
      <c r="B7" s="564"/>
      <c r="C7" s="564"/>
      <c r="D7" s="564"/>
      <c r="E7" s="569" t="str">
        <f>IF('Datos Generales'!C53=0,"",'Datos Generales'!C53)</f>
        <v/>
      </c>
      <c r="F7" s="569"/>
      <c r="G7" s="569"/>
      <c r="H7" s="569"/>
      <c r="I7" s="569"/>
      <c r="J7" s="569"/>
      <c r="K7" s="569"/>
      <c r="L7" s="569"/>
      <c r="M7" s="569"/>
      <c r="N7" s="569"/>
      <c r="O7" s="569"/>
      <c r="P7" s="569"/>
      <c r="Q7" s="569"/>
      <c r="R7" s="569"/>
      <c r="S7" s="569"/>
      <c r="T7" s="569"/>
      <c r="U7" s="569"/>
      <c r="V7" s="569"/>
      <c r="W7" s="569"/>
      <c r="X7" s="569"/>
      <c r="Y7" s="569"/>
      <c r="Z7" s="569"/>
      <c r="AA7" s="569"/>
      <c r="AB7" s="569"/>
      <c r="AC7" s="569"/>
      <c r="AD7" s="569"/>
      <c r="AE7" s="569"/>
      <c r="AF7" s="569"/>
      <c r="AG7" s="569"/>
      <c r="AH7" s="569"/>
      <c r="AI7" s="569"/>
      <c r="AJ7" s="569"/>
      <c r="AK7" s="569"/>
      <c r="AL7" s="569"/>
      <c r="AM7" s="569"/>
      <c r="AN7" s="569"/>
      <c r="AO7" s="569"/>
      <c r="AP7" s="569"/>
      <c r="AQ7" s="569"/>
      <c r="AR7" s="569"/>
      <c r="AS7" s="569"/>
      <c r="AT7" s="569"/>
      <c r="AU7" s="569"/>
      <c r="AV7" s="570"/>
      <c r="AX7" s="180"/>
      <c r="AY7" s="180"/>
      <c r="AZ7" s="294" t="s">
        <v>166</v>
      </c>
      <c r="BA7" s="299">
        <f>X120*$W$120*'Datos Generales'!$C$82/1000000</f>
        <v>0</v>
      </c>
      <c r="BB7" s="300">
        <f>Y120*$W$120*'Datos Generales'!$C$82/1000000</f>
        <v>0</v>
      </c>
      <c r="BC7" s="301">
        <f>Z120*$W$120*'Datos Generales'!$C$82/1000000</f>
        <v>0</v>
      </c>
      <c r="BD7" s="273"/>
      <c r="BE7" s="273"/>
      <c r="BF7" s="273"/>
      <c r="BG7" s="273"/>
      <c r="BH7" s="273"/>
      <c r="BI7" s="273"/>
      <c r="BJ7" s="273"/>
      <c r="BK7" s="273"/>
      <c r="BL7" s="273"/>
      <c r="BM7" s="273"/>
      <c r="BN7" s="273"/>
      <c r="BO7" s="273"/>
      <c r="BP7" s="273"/>
      <c r="BQ7" s="273"/>
      <c r="BR7" s="273"/>
      <c r="BS7" s="180"/>
      <c r="BT7" s="181"/>
      <c r="BU7" s="181"/>
      <c r="BV7" s="181"/>
      <c r="BW7" s="181"/>
      <c r="BX7" s="181"/>
      <c r="BY7" s="181"/>
      <c r="BZ7" s="181"/>
      <c r="CA7" s="181"/>
      <c r="CB7" s="181"/>
      <c r="CC7" s="181"/>
      <c r="CD7" s="181"/>
      <c r="CE7" s="181"/>
      <c r="CF7" s="181"/>
      <c r="CM7" s="298"/>
    </row>
    <row r="8" spans="1:98" ht="15.75" customHeight="1" thickBot="1" x14ac:dyDescent="0.3">
      <c r="A8" s="561" t="s">
        <v>147</v>
      </c>
      <c r="B8" s="571" t="s">
        <v>291</v>
      </c>
      <c r="C8" s="572"/>
      <c r="D8" s="573"/>
      <c r="E8" s="571" t="s">
        <v>264</v>
      </c>
      <c r="F8" s="572"/>
      <c r="G8" s="572"/>
      <c r="H8" s="573"/>
      <c r="I8" s="581" t="s">
        <v>148</v>
      </c>
      <c r="J8" s="568" t="s">
        <v>367</v>
      </c>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568"/>
      <c r="AJ8" s="568"/>
      <c r="AK8" s="568"/>
      <c r="AL8" s="568"/>
      <c r="AM8" s="568"/>
      <c r="AN8" s="568"/>
      <c r="AO8" s="568"/>
      <c r="AP8" s="568"/>
      <c r="AQ8" s="568"/>
      <c r="AR8" s="568"/>
      <c r="AS8" s="568"/>
      <c r="AT8" s="568"/>
      <c r="AU8" s="568"/>
      <c r="AV8" s="568"/>
      <c r="AX8" s="180"/>
      <c r="AY8" s="180"/>
      <c r="AZ8" s="302" t="s">
        <v>12</v>
      </c>
      <c r="BA8" s="303">
        <f>BA6+BA7</f>
        <v>0</v>
      </c>
      <c r="BB8" s="304">
        <f t="shared" ref="BB8:BC8" si="1">BB6+BB7</f>
        <v>0</v>
      </c>
      <c r="BC8" s="305">
        <f t="shared" si="1"/>
        <v>0</v>
      </c>
      <c r="BD8" s="273"/>
      <c r="BE8" s="273"/>
      <c r="BF8" s="273"/>
      <c r="BG8" s="273"/>
      <c r="BH8" s="273"/>
      <c r="BI8" s="273"/>
      <c r="BJ8" s="273"/>
      <c r="BK8" s="273"/>
      <c r="BL8" s="273"/>
      <c r="BM8" s="273"/>
      <c r="BN8" s="273"/>
      <c r="BO8" s="273"/>
      <c r="BP8" s="273"/>
      <c r="BQ8" s="273"/>
      <c r="BR8" s="273"/>
      <c r="BS8" s="180"/>
      <c r="BT8" s="181"/>
      <c r="BU8" s="181"/>
      <c r="BV8" s="181"/>
      <c r="BW8" s="181"/>
      <c r="BX8" s="181"/>
      <c r="BY8" s="181"/>
      <c r="BZ8" s="181"/>
      <c r="CA8" s="181"/>
      <c r="CB8" s="181"/>
      <c r="CC8" s="181"/>
      <c r="CD8" s="181"/>
      <c r="CE8" s="181"/>
      <c r="CF8" s="181"/>
      <c r="CM8" s="298"/>
    </row>
    <row r="9" spans="1:98" ht="15.75" customHeight="1" thickBot="1" x14ac:dyDescent="0.3">
      <c r="A9" s="562"/>
      <c r="B9" s="574"/>
      <c r="C9" s="575"/>
      <c r="D9" s="576"/>
      <c r="E9" s="574"/>
      <c r="F9" s="575"/>
      <c r="G9" s="575"/>
      <c r="H9" s="576"/>
      <c r="I9" s="582"/>
      <c r="J9" s="580" t="s">
        <v>366</v>
      </c>
      <c r="K9" s="580"/>
      <c r="L9" s="580"/>
      <c r="M9" s="580"/>
      <c r="N9" s="580"/>
      <c r="O9" s="580"/>
      <c r="P9" s="580"/>
      <c r="Q9" s="580"/>
      <c r="R9" s="580"/>
      <c r="S9" s="580"/>
      <c r="T9" s="580"/>
      <c r="U9" s="580"/>
      <c r="V9" s="580"/>
      <c r="W9" s="580"/>
      <c r="X9" s="580"/>
      <c r="Y9" s="580"/>
      <c r="Z9" s="580"/>
      <c r="AA9" s="580"/>
      <c r="AB9" s="580"/>
      <c r="AC9" s="580"/>
      <c r="AD9" s="580"/>
      <c r="AE9" s="580"/>
      <c r="AF9" s="580"/>
      <c r="AG9" s="580"/>
      <c r="AH9" s="580"/>
      <c r="AI9" s="580"/>
      <c r="AJ9" s="580"/>
      <c r="AK9" s="580"/>
      <c r="AL9" s="580"/>
      <c r="AM9" s="580"/>
      <c r="AN9" s="580"/>
      <c r="AO9" s="580"/>
      <c r="AP9" s="580"/>
      <c r="AQ9" s="580"/>
      <c r="AR9" s="580"/>
      <c r="AS9" s="565" t="s">
        <v>286</v>
      </c>
      <c r="AT9" s="566"/>
      <c r="AU9" s="566"/>
      <c r="AV9" s="567"/>
      <c r="AX9" s="180"/>
      <c r="AY9" s="180"/>
      <c r="AZ9" s="294" t="s">
        <v>167</v>
      </c>
      <c r="BA9" s="281">
        <f>J161*$I$161*'Datos Generales'!$E$82/1000000</f>
        <v>0</v>
      </c>
      <c r="BB9" s="282">
        <f>K161*$I$161*'Datos Generales'!$E$82/1000000</f>
        <v>0</v>
      </c>
      <c r="BC9" s="306">
        <f>L161*$I$161*'Datos Generales'!$E$82/1000000</f>
        <v>0</v>
      </c>
      <c r="BD9" s="273"/>
      <c r="BE9" s="273"/>
      <c r="BF9" s="273"/>
      <c r="BG9" s="273"/>
      <c r="BH9" s="273"/>
      <c r="BI9" s="273"/>
      <c r="BJ9" s="273"/>
      <c r="BK9" s="273"/>
      <c r="BL9" s="273"/>
      <c r="BM9" s="273"/>
      <c r="BN9" s="273"/>
      <c r="BO9" s="273"/>
      <c r="BP9" s="273"/>
      <c r="BQ9" s="273"/>
      <c r="BR9" s="273"/>
      <c r="BS9" s="180"/>
      <c r="BT9" s="181"/>
      <c r="BU9" s="181"/>
      <c r="BV9" s="181"/>
      <c r="BW9" s="181"/>
      <c r="BX9" s="181"/>
      <c r="BY9" s="181"/>
      <c r="BZ9" s="181"/>
      <c r="CA9" s="181"/>
      <c r="CB9" s="181"/>
      <c r="CC9" s="181"/>
      <c r="CD9" s="181"/>
      <c r="CE9" s="181"/>
      <c r="CF9" s="181"/>
      <c r="CM9" s="298"/>
    </row>
    <row r="10" spans="1:98" ht="17.25" customHeight="1" thickBot="1" x14ac:dyDescent="0.3">
      <c r="A10" s="563"/>
      <c r="B10" s="577" t="s">
        <v>292</v>
      </c>
      <c r="C10" s="578"/>
      <c r="D10" s="579"/>
      <c r="E10" s="586" t="s">
        <v>292</v>
      </c>
      <c r="F10" s="587"/>
      <c r="G10" s="587"/>
      <c r="H10" s="588"/>
      <c r="I10" s="563"/>
      <c r="J10" s="294" t="s">
        <v>149</v>
      </c>
      <c r="K10" s="294" t="s">
        <v>284</v>
      </c>
      <c r="L10" s="294" t="s">
        <v>285</v>
      </c>
      <c r="M10" s="307" t="s">
        <v>271</v>
      </c>
      <c r="N10" s="308" t="s">
        <v>151</v>
      </c>
      <c r="O10" s="308" t="s">
        <v>272</v>
      </c>
      <c r="P10" s="308" t="s">
        <v>150</v>
      </c>
      <c r="Q10" s="308" t="s">
        <v>154</v>
      </c>
      <c r="R10" s="308" t="s">
        <v>155</v>
      </c>
      <c r="S10" s="308" t="s">
        <v>156</v>
      </c>
      <c r="T10" s="308" t="s">
        <v>157</v>
      </c>
      <c r="U10" s="308" t="s">
        <v>158</v>
      </c>
      <c r="V10" s="308" t="s">
        <v>159</v>
      </c>
      <c r="W10" s="308" t="s">
        <v>160</v>
      </c>
      <c r="X10" s="308" t="s">
        <v>161</v>
      </c>
      <c r="Y10" s="308" t="s">
        <v>274</v>
      </c>
      <c r="Z10" s="308" t="s">
        <v>267</v>
      </c>
      <c r="AA10" s="308" t="s">
        <v>268</v>
      </c>
      <c r="AB10" s="308" t="s">
        <v>269</v>
      </c>
      <c r="AC10" s="308" t="s">
        <v>270</v>
      </c>
      <c r="AD10" s="308" t="s">
        <v>162</v>
      </c>
      <c r="AE10" s="308" t="s">
        <v>152</v>
      </c>
      <c r="AF10" s="308" t="s">
        <v>153</v>
      </c>
      <c r="AG10" s="308" t="s">
        <v>266</v>
      </c>
      <c r="AH10" s="308" t="s">
        <v>275</v>
      </c>
      <c r="AI10" s="309" t="s">
        <v>190</v>
      </c>
      <c r="AJ10" s="294" t="s">
        <v>219</v>
      </c>
      <c r="AK10" s="294" t="s">
        <v>276</v>
      </c>
      <c r="AL10" s="294" t="s">
        <v>277</v>
      </c>
      <c r="AM10" s="294" t="s">
        <v>278</v>
      </c>
      <c r="AN10" s="294" t="s">
        <v>265</v>
      </c>
      <c r="AO10" s="294" t="s">
        <v>279</v>
      </c>
      <c r="AP10" s="294" t="s">
        <v>280</v>
      </c>
      <c r="AQ10" s="294" t="s">
        <v>281</v>
      </c>
      <c r="AR10" s="294" t="s">
        <v>282</v>
      </c>
      <c r="AS10" s="294"/>
      <c r="AT10" s="294"/>
      <c r="AU10" s="294"/>
      <c r="AV10" s="294"/>
      <c r="AW10" s="180"/>
      <c r="AX10" s="180"/>
      <c r="AY10" s="180"/>
      <c r="AZ10" s="294" t="s">
        <v>168</v>
      </c>
      <c r="BA10" s="310">
        <f>X161*$W$161*'Datos Generales'!$F$82/1000000</f>
        <v>0</v>
      </c>
      <c r="BB10" s="311">
        <f>Y161*$W$161*'Datos Generales'!$F$82/1000000</f>
        <v>0</v>
      </c>
      <c r="BC10" s="312">
        <f>Z161*$W$161*'Datos Generales'!$F$82/1000000</f>
        <v>0</v>
      </c>
      <c r="BD10" s="273"/>
      <c r="BE10" s="273"/>
      <c r="BF10" s="273"/>
      <c r="BG10" s="273"/>
      <c r="BH10" s="273"/>
      <c r="BI10" s="273"/>
      <c r="BJ10" s="273"/>
      <c r="BK10" s="273"/>
      <c r="BL10" s="273"/>
      <c r="BM10" s="273"/>
      <c r="BN10" s="273"/>
      <c r="BO10" s="273"/>
      <c r="BP10" s="273"/>
      <c r="BQ10" s="273"/>
      <c r="BR10" s="273"/>
      <c r="BS10" s="313"/>
      <c r="BT10" s="313"/>
      <c r="BU10" s="313"/>
      <c r="BV10" s="313"/>
      <c r="BW10" s="313"/>
      <c r="BX10" s="313"/>
      <c r="BY10" s="313"/>
      <c r="BZ10" s="313"/>
      <c r="CA10" s="313"/>
      <c r="CB10" s="313"/>
      <c r="CC10" s="313"/>
      <c r="CD10" s="313"/>
      <c r="CE10" s="313"/>
      <c r="CF10" s="313"/>
      <c r="CG10" s="273"/>
      <c r="CH10" s="273"/>
      <c r="CI10" s="273"/>
      <c r="CJ10" s="273"/>
      <c r="CK10" s="273"/>
      <c r="CL10" s="273"/>
      <c r="CM10" s="314"/>
      <c r="CN10" s="273"/>
      <c r="CO10" s="273"/>
      <c r="CP10" s="273"/>
      <c r="CQ10" s="273"/>
      <c r="CR10" s="273"/>
      <c r="CS10" s="273"/>
      <c r="CT10" s="273"/>
    </row>
    <row r="11" spans="1:98" s="273" customFormat="1" ht="15" customHeight="1" thickBot="1" x14ac:dyDescent="0.25">
      <c r="A11" s="63"/>
      <c r="B11" s="583"/>
      <c r="C11" s="584"/>
      <c r="D11" s="585"/>
      <c r="E11" s="583"/>
      <c r="F11" s="584"/>
      <c r="G11" s="584"/>
      <c r="H11" s="585"/>
      <c r="I11" s="50"/>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6"/>
      <c r="AW11" s="315"/>
      <c r="AX11" s="313"/>
      <c r="AY11" s="313"/>
      <c r="AZ11" s="294" t="s">
        <v>169</v>
      </c>
      <c r="BA11" s="310">
        <f>AL161*$AK$161*'Datos Generales'!$G$82/1000000</f>
        <v>0</v>
      </c>
      <c r="BB11" s="311">
        <f>AM161*$AK$161*'Datos Generales'!$G$82/1000000</f>
        <v>0</v>
      </c>
      <c r="BC11" s="312">
        <f>AN161*$AK$161*'Datos Generales'!$G$82/1000000</f>
        <v>0</v>
      </c>
      <c r="BS11" s="313"/>
      <c r="BT11" s="313"/>
      <c r="BU11" s="313"/>
      <c r="BV11" s="313"/>
      <c r="BW11" s="313"/>
      <c r="BX11" s="313"/>
      <c r="BY11" s="313"/>
      <c r="BZ11" s="313"/>
      <c r="CA11" s="313"/>
      <c r="CB11" s="313"/>
      <c r="CC11" s="313"/>
      <c r="CD11" s="313"/>
      <c r="CE11" s="313"/>
      <c r="CF11" s="313"/>
      <c r="CM11" s="314"/>
    </row>
    <row r="12" spans="1:98" s="273" customFormat="1" ht="15" customHeight="1" thickBot="1" x14ac:dyDescent="0.25">
      <c r="A12" s="64"/>
      <c r="B12" s="556"/>
      <c r="C12" s="557"/>
      <c r="D12" s="558"/>
      <c r="E12" s="556"/>
      <c r="F12" s="557"/>
      <c r="G12" s="557"/>
      <c r="H12" s="55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52"/>
      <c r="AW12" s="315"/>
      <c r="AX12" s="313"/>
      <c r="AY12" s="313"/>
      <c r="AZ12" s="294" t="s">
        <v>170</v>
      </c>
      <c r="BA12" s="310">
        <f>J201*$I$201*'Datos Generales'!$H$82/1000000</f>
        <v>0</v>
      </c>
      <c r="BB12" s="311">
        <f>K201*$I$201*'Datos Generales'!$H$82/1000000</f>
        <v>0</v>
      </c>
      <c r="BC12" s="312">
        <f>L201*$I$201*'Datos Generales'!$H$82/1000000</f>
        <v>0</v>
      </c>
      <c r="BS12" s="313"/>
      <c r="BT12" s="313"/>
      <c r="BU12" s="313"/>
      <c r="BV12" s="313"/>
      <c r="BW12" s="313"/>
      <c r="BX12" s="313"/>
      <c r="BY12" s="313"/>
      <c r="BZ12" s="313"/>
      <c r="CA12" s="313"/>
      <c r="CB12" s="313"/>
      <c r="CC12" s="313"/>
      <c r="CD12" s="313"/>
      <c r="CE12" s="313"/>
      <c r="CF12" s="313"/>
      <c r="CM12" s="314"/>
    </row>
    <row r="13" spans="1:98" s="273" customFormat="1" ht="15" customHeight="1" thickBot="1" x14ac:dyDescent="0.25">
      <c r="A13" s="64"/>
      <c r="B13" s="556"/>
      <c r="C13" s="557"/>
      <c r="D13" s="558"/>
      <c r="E13" s="556"/>
      <c r="F13" s="557"/>
      <c r="G13" s="557"/>
      <c r="H13" s="55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52"/>
      <c r="AW13" s="315"/>
      <c r="AX13" s="313"/>
      <c r="AY13" s="313"/>
      <c r="AZ13" s="294" t="s">
        <v>171</v>
      </c>
      <c r="BA13" s="310">
        <f>X201*$W$201*'Datos Generales'!$I$82/1000000</f>
        <v>0</v>
      </c>
      <c r="BB13" s="311">
        <f>Y201*$W$201*'Datos Generales'!$I$82/1000000</f>
        <v>0</v>
      </c>
      <c r="BC13" s="312">
        <f>Z201*$W$201*'Datos Generales'!$I$82/1000000</f>
        <v>0</v>
      </c>
      <c r="BS13" s="313"/>
      <c r="BT13" s="313"/>
      <c r="BU13" s="313"/>
      <c r="BV13" s="313"/>
      <c r="BW13" s="313"/>
      <c r="BX13" s="313"/>
      <c r="BY13" s="313"/>
      <c r="BZ13" s="313"/>
      <c r="CA13" s="313"/>
      <c r="CB13" s="313"/>
      <c r="CC13" s="313"/>
      <c r="CD13" s="313"/>
      <c r="CE13" s="313"/>
      <c r="CF13" s="313"/>
      <c r="CM13" s="314"/>
    </row>
    <row r="14" spans="1:98" s="273" customFormat="1" ht="15" customHeight="1" thickBot="1" x14ac:dyDescent="0.25">
      <c r="A14" s="64"/>
      <c r="B14" s="556"/>
      <c r="C14" s="557"/>
      <c r="D14" s="558"/>
      <c r="E14" s="556"/>
      <c r="F14" s="557"/>
      <c r="G14" s="557"/>
      <c r="H14" s="55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52"/>
      <c r="AW14" s="315"/>
      <c r="AX14" s="313"/>
      <c r="AY14" s="313"/>
      <c r="AZ14" s="294" t="s">
        <v>172</v>
      </c>
      <c r="BA14" s="310">
        <f>AL201*$AK$201*'Datos Generales'!$J$82/1000000</f>
        <v>0</v>
      </c>
      <c r="BB14" s="311">
        <f>AM201*$AK$201*'Datos Generales'!$J$82/1000000</f>
        <v>0</v>
      </c>
      <c r="BC14" s="312">
        <f>AN201*$AK$201*'Datos Generales'!$J$82/1000000</f>
        <v>0</v>
      </c>
      <c r="BS14" s="313"/>
      <c r="BT14" s="313"/>
      <c r="BU14" s="313"/>
      <c r="BV14" s="313"/>
      <c r="BW14" s="313"/>
      <c r="BX14" s="313"/>
      <c r="BY14" s="313"/>
      <c r="BZ14" s="313"/>
      <c r="CA14" s="313"/>
      <c r="CB14" s="313"/>
      <c r="CC14" s="313"/>
      <c r="CD14" s="313"/>
      <c r="CE14" s="313"/>
      <c r="CF14" s="313"/>
      <c r="CM14" s="314"/>
    </row>
    <row r="15" spans="1:98" s="273" customFormat="1" ht="15" customHeight="1" thickBot="1" x14ac:dyDescent="0.25">
      <c r="A15" s="64"/>
      <c r="B15" s="556"/>
      <c r="C15" s="557"/>
      <c r="D15" s="558"/>
      <c r="E15" s="556"/>
      <c r="F15" s="557"/>
      <c r="G15" s="557"/>
      <c r="H15" s="55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52"/>
      <c r="AW15" s="315"/>
      <c r="AX15" s="313"/>
      <c r="AY15" s="313"/>
      <c r="AZ15" s="294" t="s">
        <v>173</v>
      </c>
      <c r="BA15" s="310">
        <f>J241*$I$241*'Datos Generales'!$K$82/1000000</f>
        <v>0</v>
      </c>
      <c r="BB15" s="311">
        <f>K241*$I$241*'Datos Generales'!$K$82/1000000</f>
        <v>0</v>
      </c>
      <c r="BC15" s="312">
        <f>L241*$I$241*'Datos Generales'!$K$82/1000000</f>
        <v>0</v>
      </c>
      <c r="BS15" s="313"/>
      <c r="BT15" s="313"/>
      <c r="BU15" s="313"/>
      <c r="BV15" s="313"/>
      <c r="BW15" s="313"/>
      <c r="BX15" s="313"/>
      <c r="BY15" s="313"/>
      <c r="BZ15" s="313"/>
      <c r="CA15" s="313"/>
      <c r="CB15" s="313"/>
      <c r="CC15" s="313"/>
      <c r="CD15" s="313"/>
      <c r="CE15" s="313"/>
      <c r="CF15" s="313"/>
      <c r="CM15" s="314"/>
    </row>
    <row r="16" spans="1:98" s="273" customFormat="1" ht="15" customHeight="1" thickBot="1" x14ac:dyDescent="0.25">
      <c r="A16" s="64"/>
      <c r="B16" s="556"/>
      <c r="C16" s="557"/>
      <c r="D16" s="558"/>
      <c r="E16" s="556"/>
      <c r="F16" s="557"/>
      <c r="G16" s="557"/>
      <c r="H16" s="55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52"/>
      <c r="AW16" s="315"/>
      <c r="AX16" s="313"/>
      <c r="AY16" s="313"/>
      <c r="AZ16" s="294" t="s">
        <v>174</v>
      </c>
      <c r="BA16" s="310">
        <f>X241*$W$241*'Datos Generales'!$L$82/1000000</f>
        <v>0</v>
      </c>
      <c r="BB16" s="311">
        <f>Y241*$W$241*'Datos Generales'!$L$82/1000000</f>
        <v>0</v>
      </c>
      <c r="BC16" s="312">
        <f>Z241*$W$241*'Datos Generales'!$L$82/1000000</f>
        <v>0</v>
      </c>
      <c r="BS16" s="313"/>
      <c r="BT16" s="313"/>
      <c r="BU16" s="313"/>
      <c r="BV16" s="313"/>
      <c r="BW16" s="313"/>
      <c r="BX16" s="313"/>
      <c r="BY16" s="313"/>
      <c r="BZ16" s="313"/>
      <c r="CA16" s="313"/>
      <c r="CB16" s="313"/>
      <c r="CC16" s="313"/>
      <c r="CD16" s="313"/>
      <c r="CE16" s="313"/>
      <c r="CF16" s="313"/>
      <c r="CM16" s="314"/>
    </row>
    <row r="17" spans="1:91" s="273" customFormat="1" ht="15" customHeight="1" thickBot="1" x14ac:dyDescent="0.25">
      <c r="A17" s="64"/>
      <c r="B17" s="556"/>
      <c r="C17" s="557"/>
      <c r="D17" s="558"/>
      <c r="E17" s="556"/>
      <c r="F17" s="557"/>
      <c r="G17" s="557"/>
      <c r="H17" s="55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52"/>
      <c r="AW17" s="315"/>
      <c r="AX17" s="313"/>
      <c r="AY17" s="313"/>
      <c r="AZ17" s="316" t="s">
        <v>175</v>
      </c>
      <c r="BA17" s="285">
        <f>AL241*$AK$241*'Datos Generales'!$M$82/1000000</f>
        <v>0</v>
      </c>
      <c r="BB17" s="300">
        <f>AM241*$AK$241*'Datos Generales'!$M$82/1000000</f>
        <v>0</v>
      </c>
      <c r="BC17" s="301">
        <f>AN241*$AK$241*'Datos Generales'!$M$82/1000000</f>
        <v>0</v>
      </c>
      <c r="BS17" s="313"/>
      <c r="BT17" s="313"/>
      <c r="BU17" s="313"/>
      <c r="BV17" s="313"/>
      <c r="BW17" s="313"/>
      <c r="BX17" s="313"/>
      <c r="BY17" s="313"/>
      <c r="BZ17" s="313"/>
      <c r="CA17" s="313"/>
      <c r="CB17" s="313"/>
      <c r="CC17" s="313"/>
      <c r="CD17" s="313"/>
      <c r="CE17" s="313"/>
      <c r="CF17" s="313"/>
      <c r="CM17" s="314"/>
    </row>
    <row r="18" spans="1:91" s="273" customFormat="1" ht="15" customHeight="1" thickBot="1" x14ac:dyDescent="0.3">
      <c r="A18" s="64"/>
      <c r="B18" s="556"/>
      <c r="C18" s="557"/>
      <c r="D18" s="558"/>
      <c r="E18" s="556"/>
      <c r="F18" s="557"/>
      <c r="G18" s="557"/>
      <c r="H18" s="55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52"/>
      <c r="AW18" s="315"/>
      <c r="AX18" s="313"/>
      <c r="AY18" s="313"/>
      <c r="AZ18" s="317" t="s">
        <v>12</v>
      </c>
      <c r="BA18" s="290">
        <f>SUM(BA9:BA17)</f>
        <v>0</v>
      </c>
      <c r="BB18" s="318">
        <f t="shared" ref="BB18:BC18" si="2">SUM(BB9:BB17)</f>
        <v>0</v>
      </c>
      <c r="BC18" s="319">
        <f t="shared" si="2"/>
        <v>0</v>
      </c>
      <c r="BS18" s="313"/>
      <c r="BT18" s="313"/>
      <c r="BU18" s="313"/>
      <c r="BV18" s="313"/>
      <c r="BW18" s="313"/>
      <c r="BX18" s="313"/>
      <c r="BY18" s="313"/>
      <c r="BZ18" s="313"/>
      <c r="CA18" s="313"/>
      <c r="CB18" s="313"/>
      <c r="CC18" s="313"/>
      <c r="CD18" s="313"/>
      <c r="CE18" s="313"/>
      <c r="CF18" s="313"/>
      <c r="CM18" s="314"/>
    </row>
    <row r="19" spans="1:91" s="273" customFormat="1" ht="15" customHeight="1" thickBot="1" x14ac:dyDescent="0.3">
      <c r="A19" s="64"/>
      <c r="B19" s="556"/>
      <c r="C19" s="557"/>
      <c r="D19" s="558"/>
      <c r="E19" s="556"/>
      <c r="F19" s="557"/>
      <c r="G19" s="557"/>
      <c r="H19" s="55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52"/>
      <c r="AW19" s="315"/>
      <c r="AX19" s="313"/>
      <c r="AY19" s="313"/>
      <c r="AZ19" s="320"/>
      <c r="BA19" s="321"/>
      <c r="BS19" s="313"/>
      <c r="BT19" s="313"/>
      <c r="BU19" s="313"/>
      <c r="BV19" s="313"/>
      <c r="BW19" s="313"/>
      <c r="BX19" s="313"/>
      <c r="BY19" s="313"/>
      <c r="BZ19" s="313"/>
      <c r="CA19" s="313"/>
      <c r="CB19" s="313"/>
      <c r="CC19" s="313"/>
      <c r="CD19" s="313"/>
      <c r="CE19" s="313"/>
      <c r="CF19" s="313"/>
      <c r="CM19" s="314"/>
    </row>
    <row r="20" spans="1:91" s="273" customFormat="1" ht="15" customHeight="1" thickBot="1" x14ac:dyDescent="0.3">
      <c r="A20" s="64"/>
      <c r="B20" s="556"/>
      <c r="C20" s="557"/>
      <c r="D20" s="558"/>
      <c r="E20" s="556"/>
      <c r="F20" s="557"/>
      <c r="G20" s="557"/>
      <c r="H20" s="55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52"/>
      <c r="AW20" s="315"/>
      <c r="AX20" s="313"/>
      <c r="AY20" s="313"/>
      <c r="AZ20" s="394" t="s">
        <v>12</v>
      </c>
      <c r="BA20" s="395">
        <f>BA5+BA8+BA18</f>
        <v>0</v>
      </c>
      <c r="BB20" s="395">
        <f t="shared" ref="BB20:BC20" si="3">BB5+BB8+BB18</f>
        <v>0</v>
      </c>
      <c r="BC20" s="395">
        <f t="shared" si="3"/>
        <v>0</v>
      </c>
      <c r="BD20" s="395">
        <f>BD5</f>
        <v>0</v>
      </c>
      <c r="BE20" s="395">
        <f t="shared" ref="BE20:CM20" si="4">BE5</f>
        <v>0</v>
      </c>
      <c r="BF20" s="395">
        <f t="shared" si="4"/>
        <v>0</v>
      </c>
      <c r="BG20" s="395">
        <f t="shared" si="4"/>
        <v>0</v>
      </c>
      <c r="BH20" s="395">
        <f t="shared" si="4"/>
        <v>0</v>
      </c>
      <c r="BI20" s="395">
        <f t="shared" si="4"/>
        <v>0</v>
      </c>
      <c r="BJ20" s="395">
        <f t="shared" si="4"/>
        <v>0</v>
      </c>
      <c r="BK20" s="395">
        <f t="shared" si="4"/>
        <v>0</v>
      </c>
      <c r="BL20" s="395">
        <f t="shared" si="4"/>
        <v>0</v>
      </c>
      <c r="BM20" s="395">
        <f t="shared" si="4"/>
        <v>0</v>
      </c>
      <c r="BN20" s="395">
        <f t="shared" si="4"/>
        <v>0</v>
      </c>
      <c r="BO20" s="395">
        <f t="shared" si="4"/>
        <v>0</v>
      </c>
      <c r="BP20" s="395">
        <f t="shared" si="4"/>
        <v>0</v>
      </c>
      <c r="BQ20" s="395">
        <f t="shared" si="4"/>
        <v>0</v>
      </c>
      <c r="BR20" s="395">
        <f t="shared" si="4"/>
        <v>0</v>
      </c>
      <c r="BS20" s="395">
        <f t="shared" si="4"/>
        <v>0</v>
      </c>
      <c r="BT20" s="395">
        <f t="shared" si="4"/>
        <v>0</v>
      </c>
      <c r="BU20" s="395">
        <f t="shared" si="4"/>
        <v>0</v>
      </c>
      <c r="BV20" s="395">
        <f t="shared" si="4"/>
        <v>0</v>
      </c>
      <c r="BW20" s="395">
        <f t="shared" si="4"/>
        <v>0</v>
      </c>
      <c r="BX20" s="395">
        <f t="shared" si="4"/>
        <v>0</v>
      </c>
      <c r="BY20" s="395">
        <f t="shared" si="4"/>
        <v>0</v>
      </c>
      <c r="BZ20" s="395">
        <f t="shared" si="4"/>
        <v>0</v>
      </c>
      <c r="CA20" s="395">
        <f t="shared" si="4"/>
        <v>0</v>
      </c>
      <c r="CB20" s="395">
        <f t="shared" si="4"/>
        <v>0</v>
      </c>
      <c r="CC20" s="395">
        <f t="shared" si="4"/>
        <v>0</v>
      </c>
      <c r="CD20" s="395">
        <f t="shared" si="4"/>
        <v>0</v>
      </c>
      <c r="CE20" s="395">
        <f t="shared" si="4"/>
        <v>0</v>
      </c>
      <c r="CF20" s="395">
        <f t="shared" si="4"/>
        <v>0</v>
      </c>
      <c r="CG20" s="395">
        <f t="shared" si="4"/>
        <v>0</v>
      </c>
      <c r="CH20" s="395">
        <f t="shared" si="4"/>
        <v>0</v>
      </c>
      <c r="CI20" s="395">
        <f t="shared" si="4"/>
        <v>0</v>
      </c>
      <c r="CJ20" s="395">
        <f t="shared" si="4"/>
        <v>0</v>
      </c>
      <c r="CK20" s="395">
        <f t="shared" si="4"/>
        <v>0</v>
      </c>
      <c r="CL20" s="395">
        <f t="shared" si="4"/>
        <v>0</v>
      </c>
      <c r="CM20" s="400">
        <f t="shared" si="4"/>
        <v>0</v>
      </c>
    </row>
    <row r="21" spans="1:91" s="273" customFormat="1" ht="15" customHeight="1" thickBot="1" x14ac:dyDescent="0.3">
      <c r="A21" s="64"/>
      <c r="B21" s="556"/>
      <c r="C21" s="557"/>
      <c r="D21" s="558"/>
      <c r="E21" s="556"/>
      <c r="F21" s="557"/>
      <c r="G21" s="557"/>
      <c r="H21" s="55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52"/>
      <c r="AW21" s="315"/>
      <c r="AX21" s="313"/>
      <c r="AY21" s="313"/>
      <c r="AZ21" s="325"/>
      <c r="BA21" s="325"/>
      <c r="BB21" s="325"/>
      <c r="BC21" s="325"/>
      <c r="BD21" s="325"/>
      <c r="BE21" s="325"/>
      <c r="BF21" s="325"/>
      <c r="BG21" s="325"/>
      <c r="BH21" s="325"/>
      <c r="BI21" s="325"/>
      <c r="BJ21" s="325"/>
      <c r="BK21" s="325"/>
      <c r="BL21" s="325"/>
      <c r="BM21" s="325"/>
      <c r="BN21" s="325"/>
      <c r="BO21" s="325"/>
      <c r="BP21" s="325"/>
      <c r="BQ21" s="325"/>
      <c r="BR21" s="325"/>
      <c r="BS21" s="325"/>
      <c r="BT21" s="325"/>
      <c r="BU21" s="325"/>
      <c r="BV21" s="325"/>
      <c r="BW21" s="325"/>
      <c r="BX21" s="325"/>
      <c r="BY21" s="325"/>
      <c r="BZ21" s="325"/>
      <c r="CA21" s="325"/>
      <c r="CB21" s="325"/>
      <c r="CC21" s="325"/>
      <c r="CD21" s="325"/>
      <c r="CE21" s="325"/>
      <c r="CF21" s="325"/>
      <c r="CG21" s="325"/>
      <c r="CH21" s="325"/>
      <c r="CI21" s="325"/>
      <c r="CJ21" s="325"/>
      <c r="CK21" s="325"/>
      <c r="CL21" s="325"/>
      <c r="CM21" s="325"/>
    </row>
    <row r="22" spans="1:91" s="273" customFormat="1" ht="15" customHeight="1" thickBot="1" x14ac:dyDescent="0.3">
      <c r="A22" s="64"/>
      <c r="B22" s="556"/>
      <c r="C22" s="557"/>
      <c r="D22" s="558"/>
      <c r="E22" s="556"/>
      <c r="F22" s="557"/>
      <c r="G22" s="557"/>
      <c r="H22" s="55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52"/>
      <c r="AW22" s="315"/>
      <c r="AX22" s="313"/>
      <c r="AY22" s="313"/>
      <c r="AZ22" s="326" t="s">
        <v>142</v>
      </c>
      <c r="BA22" s="327" t="str">
        <f>IF(BA20=0,"",BA20/'Datos Generales'!$C$17)</f>
        <v/>
      </c>
      <c r="BB22" s="327" t="str">
        <f>IF(BB20=0,"",BB20/'Datos Generales'!$C$17)</f>
        <v/>
      </c>
      <c r="BC22" s="327" t="str">
        <f>IF(BC20=0,"",BC20/'Datos Generales'!$C$17)</f>
        <v/>
      </c>
      <c r="BD22" s="327" t="str">
        <f>IF(BD20=0,"",BD20/'Datos Generales'!$C$17)</f>
        <v/>
      </c>
      <c r="BE22" s="327" t="str">
        <f>IF(BE20=0,"",BE20/'Datos Generales'!$C$17)</f>
        <v/>
      </c>
      <c r="BF22" s="327" t="str">
        <f>IF(BF20=0,"",BF20/'Datos Generales'!$C$17)</f>
        <v/>
      </c>
      <c r="BG22" s="327" t="str">
        <f>IF(BG20=0,"",BG20/'Datos Generales'!$C$17)</f>
        <v/>
      </c>
      <c r="BH22" s="327" t="str">
        <f>IF(BH20=0,"",BH20/'Datos Generales'!$C$17)</f>
        <v/>
      </c>
      <c r="BI22" s="327" t="str">
        <f>IF(BI20=0,"",BI20/'Datos Generales'!$C$17)</f>
        <v/>
      </c>
      <c r="BJ22" s="327" t="str">
        <f>IF(BJ20=0,"",BJ20/'Datos Generales'!$C$17)</f>
        <v/>
      </c>
      <c r="BK22" s="327" t="str">
        <f>IF(BK20=0,"",BK20/'Datos Generales'!$C$17)</f>
        <v/>
      </c>
      <c r="BL22" s="327" t="str">
        <f>IF(BL20=0,"",BL20/'Datos Generales'!$C$17)</f>
        <v/>
      </c>
      <c r="BM22" s="327" t="str">
        <f>IF(BM20=0,"",BM20/'Datos Generales'!$C$17)</f>
        <v/>
      </c>
      <c r="BN22" s="327" t="str">
        <f>IF(BN20=0,"",BN20/'Datos Generales'!$C$17)</f>
        <v/>
      </c>
      <c r="BO22" s="327" t="str">
        <f>IF(BO20=0,"",BO20/'Datos Generales'!$C$17)</f>
        <v/>
      </c>
      <c r="BP22" s="327" t="str">
        <f>IF(BP20=0,"",BP20/'Datos Generales'!$C$17)</f>
        <v/>
      </c>
      <c r="BQ22" s="327" t="str">
        <f>IF(BQ20=0,"",BQ20/'Datos Generales'!$C$17)</f>
        <v/>
      </c>
      <c r="BR22" s="327" t="str">
        <f>IF(BR20=0,"",BR20/'Datos Generales'!$C$17)</f>
        <v/>
      </c>
      <c r="BS22" s="327" t="str">
        <f>IF(BS20=0,"",BS20/'Datos Generales'!$C$17)</f>
        <v/>
      </c>
      <c r="BT22" s="327" t="str">
        <f>IF(BT20=0,"",BT20/'Datos Generales'!$C$17)</f>
        <v/>
      </c>
      <c r="BU22" s="327" t="str">
        <f>IF(BU20=0,"",BU20/'Datos Generales'!$C$17)</f>
        <v/>
      </c>
      <c r="BV22" s="327" t="str">
        <f>IF(BV20=0,"",BV20/'Datos Generales'!$C$17)</f>
        <v/>
      </c>
      <c r="BW22" s="327" t="str">
        <f>IF(BW20=0,"",BW20/'Datos Generales'!$C$17)</f>
        <v/>
      </c>
      <c r="BX22" s="327" t="str">
        <f>IF(BX20=0,"",BX20/'Datos Generales'!$C$17)</f>
        <v/>
      </c>
      <c r="BY22" s="327" t="str">
        <f>IF(BY20=0,"",BY20/'Datos Generales'!$C$17)</f>
        <v/>
      </c>
      <c r="BZ22" s="327" t="str">
        <f>IF(BZ20=0,"",BZ20/'Datos Generales'!$C$17)</f>
        <v/>
      </c>
      <c r="CA22" s="327" t="str">
        <f>IF(CA20=0,"",CA20/'Datos Generales'!$C$17)</f>
        <v/>
      </c>
      <c r="CB22" s="327" t="str">
        <f>IF(CB20=0,"",CB20/'Datos Generales'!$C$17)</f>
        <v/>
      </c>
      <c r="CC22" s="327" t="str">
        <f>IF(CC20=0,"",CC20/'Datos Generales'!$C$17)</f>
        <v/>
      </c>
      <c r="CD22" s="327" t="str">
        <f>IF(CD20=0,"",CD20/'Datos Generales'!$C$17)</f>
        <v/>
      </c>
      <c r="CE22" s="327" t="str">
        <f>IF(CE20=0,"",CE20/'Datos Generales'!$C$17)</f>
        <v/>
      </c>
      <c r="CF22" s="327" t="str">
        <f>IF(CF20=0,"",CF20/'Datos Generales'!$C$17)</f>
        <v/>
      </c>
      <c r="CG22" s="327" t="str">
        <f>IF(CG20=0,"",CG20/'Datos Generales'!$C$17)</f>
        <v/>
      </c>
      <c r="CH22" s="327" t="str">
        <f>IF(CH20=0,"",CH20/'Datos Generales'!$C$17)</f>
        <v/>
      </c>
      <c r="CI22" s="327" t="str">
        <f>IF(CI20=0,"",CI20/'Datos Generales'!$C$17)</f>
        <v/>
      </c>
      <c r="CJ22" s="327" t="str">
        <f>IF(CJ20=0,"",CJ20/'Datos Generales'!$C$17)</f>
        <v/>
      </c>
      <c r="CK22" s="327" t="str">
        <f>IF(CK20=0,"",CK20/'Datos Generales'!$C$17)</f>
        <v/>
      </c>
      <c r="CL22" s="327" t="str">
        <f>IF(CL20=0,"",CL20/'Datos Generales'!$C$17)</f>
        <v/>
      </c>
      <c r="CM22" s="327" t="str">
        <f>IF(CM20=0,"",CM20/'Datos Generales'!$C$17)</f>
        <v/>
      </c>
    </row>
    <row r="23" spans="1:91" s="273" customFormat="1" ht="15" customHeight="1" thickBot="1" x14ac:dyDescent="0.3">
      <c r="A23" s="64"/>
      <c r="B23" s="556"/>
      <c r="C23" s="557"/>
      <c r="D23" s="558"/>
      <c r="E23" s="556"/>
      <c r="F23" s="557"/>
      <c r="G23" s="557"/>
      <c r="H23" s="55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52"/>
      <c r="AW23" s="315"/>
      <c r="AX23" s="313"/>
      <c r="AY23" s="313"/>
      <c r="AZ23" s="618" t="s">
        <v>307</v>
      </c>
      <c r="BA23" s="619"/>
      <c r="BB23" s="619"/>
      <c r="BC23" s="619"/>
      <c r="BD23" s="619"/>
      <c r="BE23" s="619"/>
      <c r="BF23" s="619"/>
      <c r="BG23" s="619"/>
      <c r="BH23" s="619"/>
      <c r="BI23" s="619"/>
      <c r="BJ23" s="619"/>
      <c r="BK23" s="619"/>
      <c r="BL23" s="619"/>
      <c r="BM23" s="619"/>
      <c r="BN23" s="619"/>
      <c r="BO23" s="619"/>
      <c r="BP23" s="619"/>
      <c r="BQ23" s="619"/>
      <c r="BR23" s="619"/>
      <c r="BS23" s="619"/>
      <c r="BT23" s="619"/>
      <c r="BU23" s="619"/>
      <c r="BV23" s="619"/>
      <c r="BW23" s="619"/>
      <c r="BX23" s="619"/>
      <c r="BY23" s="619"/>
      <c r="BZ23" s="619"/>
      <c r="CA23" s="619"/>
      <c r="CB23" s="619"/>
      <c r="CC23" s="619"/>
      <c r="CD23" s="619"/>
      <c r="CE23" s="619"/>
      <c r="CF23" s="619"/>
      <c r="CG23" s="619"/>
      <c r="CH23" s="619"/>
      <c r="CI23" s="619"/>
      <c r="CJ23" s="619"/>
      <c r="CK23" s="619"/>
      <c r="CL23" s="619"/>
      <c r="CM23" s="620"/>
    </row>
    <row r="24" spans="1:91" s="273" customFormat="1" ht="15" customHeight="1" x14ac:dyDescent="0.25">
      <c r="A24" s="64"/>
      <c r="B24" s="556"/>
      <c r="C24" s="557"/>
      <c r="D24" s="558"/>
      <c r="E24" s="556"/>
      <c r="F24" s="557"/>
      <c r="G24" s="557"/>
      <c r="H24" s="55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52"/>
      <c r="AW24" s="315"/>
      <c r="AX24" s="313"/>
      <c r="AY24" s="313"/>
      <c r="AZ24" s="325"/>
      <c r="BA24" s="325"/>
      <c r="BB24" s="325"/>
      <c r="BC24" s="325"/>
      <c r="BD24" s="325"/>
      <c r="BE24" s="325"/>
      <c r="BF24" s="325"/>
      <c r="BG24" s="325"/>
      <c r="BH24" s="325"/>
      <c r="BI24" s="325"/>
      <c r="BJ24" s="325"/>
      <c r="BK24" s="325"/>
      <c r="BL24" s="325"/>
      <c r="BM24" s="325"/>
      <c r="BN24" s="325"/>
      <c r="BO24" s="325"/>
      <c r="BP24" s="325"/>
      <c r="BQ24" s="325"/>
      <c r="BR24" s="325"/>
      <c r="BS24" s="325"/>
      <c r="BT24" s="325"/>
      <c r="BU24" s="325"/>
      <c r="BV24" s="325"/>
      <c r="BW24" s="325"/>
      <c r="BX24" s="325"/>
      <c r="BY24" s="325"/>
      <c r="BZ24" s="325"/>
      <c r="CA24" s="325"/>
      <c r="CB24" s="325"/>
      <c r="CC24" s="325"/>
      <c r="CD24" s="325"/>
      <c r="CE24" s="325"/>
      <c r="CF24" s="325"/>
      <c r="CG24" s="325"/>
      <c r="CH24" s="325"/>
      <c r="CI24" s="325"/>
      <c r="CJ24" s="325"/>
      <c r="CK24" s="325"/>
      <c r="CL24" s="325"/>
      <c r="CM24" s="325"/>
    </row>
    <row r="25" spans="1:91" s="273" customFormat="1" ht="15" customHeight="1" x14ac:dyDescent="0.25">
      <c r="A25" s="64"/>
      <c r="B25" s="556"/>
      <c r="C25" s="557"/>
      <c r="D25" s="558"/>
      <c r="E25" s="556"/>
      <c r="F25" s="557"/>
      <c r="G25" s="557"/>
      <c r="H25" s="55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52"/>
      <c r="AW25" s="315"/>
      <c r="AX25" s="313"/>
      <c r="AY25" s="313"/>
      <c r="AZ25" s="182"/>
      <c r="BA25" s="182"/>
      <c r="BB25" s="182"/>
      <c r="BC25" s="182"/>
      <c r="BD25" s="182"/>
      <c r="BE25" s="182"/>
      <c r="BF25" s="182"/>
      <c r="BG25" s="182"/>
      <c r="BH25" s="182"/>
      <c r="BI25" s="182"/>
      <c r="BJ25" s="182"/>
      <c r="BK25" s="182"/>
      <c r="BL25" s="182"/>
      <c r="BM25" s="182"/>
      <c r="BN25" s="182"/>
      <c r="BO25" s="182"/>
      <c r="BP25" s="182"/>
      <c r="BQ25" s="182"/>
      <c r="BR25" s="182"/>
      <c r="BS25" s="313"/>
      <c r="BT25" s="313"/>
      <c r="BU25" s="313"/>
      <c r="BV25" s="313"/>
      <c r="BW25" s="313"/>
      <c r="BX25" s="313"/>
      <c r="BY25" s="313"/>
      <c r="BZ25" s="313"/>
      <c r="CA25" s="313"/>
      <c r="CB25" s="313"/>
      <c r="CC25" s="313"/>
      <c r="CD25" s="313"/>
      <c r="CE25" s="313"/>
      <c r="CF25" s="313"/>
    </row>
    <row r="26" spans="1:91" s="273" customFormat="1" ht="15" customHeight="1" thickBot="1" x14ac:dyDescent="0.25">
      <c r="A26" s="64"/>
      <c r="B26" s="556"/>
      <c r="C26" s="557"/>
      <c r="D26" s="558"/>
      <c r="E26" s="556"/>
      <c r="F26" s="557"/>
      <c r="G26" s="557"/>
      <c r="H26" s="55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52"/>
      <c r="AW26" s="315"/>
      <c r="AX26" s="313"/>
      <c r="AY26" s="313"/>
      <c r="AZ26" s="328"/>
      <c r="BA26" s="328"/>
      <c r="BB26" s="180"/>
      <c r="BC26" s="180"/>
      <c r="BD26" s="180"/>
      <c r="BE26" s="180"/>
      <c r="BF26" s="180"/>
      <c r="BG26" s="180"/>
      <c r="BH26" s="180"/>
      <c r="BI26" s="180"/>
      <c r="BJ26" s="180"/>
      <c r="BK26" s="180"/>
      <c r="BL26" s="180"/>
      <c r="BM26" s="180"/>
      <c r="BN26" s="180"/>
      <c r="BO26" s="180"/>
      <c r="BP26" s="180"/>
      <c r="BQ26" s="180"/>
      <c r="BR26" s="180"/>
      <c r="BS26" s="313"/>
      <c r="BT26" s="313"/>
      <c r="BU26" s="313"/>
      <c r="BV26" s="313"/>
      <c r="BW26" s="313"/>
      <c r="BX26" s="313"/>
      <c r="BY26" s="313"/>
      <c r="BZ26" s="313"/>
      <c r="CA26" s="313"/>
      <c r="CB26" s="313"/>
      <c r="CC26" s="313"/>
      <c r="CD26" s="313"/>
      <c r="CE26" s="313"/>
      <c r="CF26" s="313"/>
    </row>
    <row r="27" spans="1:91" s="273" customFormat="1" ht="15" customHeight="1" thickBot="1" x14ac:dyDescent="0.25">
      <c r="A27" s="64"/>
      <c r="B27" s="556"/>
      <c r="C27" s="557"/>
      <c r="D27" s="558"/>
      <c r="E27" s="556"/>
      <c r="F27" s="557"/>
      <c r="G27" s="557"/>
      <c r="H27" s="55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52"/>
      <c r="AW27" s="315"/>
      <c r="AX27" s="313"/>
      <c r="AY27" s="313"/>
      <c r="AZ27" s="630" t="s">
        <v>235</v>
      </c>
      <c r="BA27" s="631"/>
      <c r="BB27" s="631"/>
      <c r="BC27" s="631"/>
      <c r="BD27" s="631"/>
      <c r="BE27" s="631"/>
      <c r="BF27" s="632"/>
      <c r="BG27" s="180"/>
      <c r="BH27" s="606" t="s">
        <v>236</v>
      </c>
      <c r="BI27" s="607"/>
      <c r="BJ27" s="607"/>
      <c r="BK27" s="608"/>
      <c r="BL27" s="180"/>
      <c r="BM27" s="176" t="s">
        <v>241</v>
      </c>
      <c r="BN27" s="609" t="s">
        <v>242</v>
      </c>
      <c r="BO27" s="610"/>
      <c r="BP27" s="610"/>
      <c r="BQ27" s="610"/>
      <c r="BR27" s="611"/>
      <c r="BS27" s="313"/>
      <c r="BT27" s="313"/>
      <c r="BU27" s="313"/>
      <c r="BV27" s="313"/>
      <c r="BW27" s="313"/>
      <c r="BX27" s="313"/>
      <c r="BY27" s="313"/>
      <c r="BZ27" s="313"/>
      <c r="CA27" s="313"/>
      <c r="CB27" s="313"/>
      <c r="CC27" s="313"/>
      <c r="CD27" s="313"/>
      <c r="CE27" s="313"/>
      <c r="CF27" s="313"/>
    </row>
    <row r="28" spans="1:91" s="273" customFormat="1" ht="15" customHeight="1" x14ac:dyDescent="0.2">
      <c r="A28" s="64"/>
      <c r="B28" s="556"/>
      <c r="C28" s="557"/>
      <c r="D28" s="558"/>
      <c r="E28" s="556"/>
      <c r="F28" s="557"/>
      <c r="G28" s="557"/>
      <c r="H28" s="55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52"/>
      <c r="AW28" s="315"/>
      <c r="AX28" s="313"/>
      <c r="AY28" s="313"/>
      <c r="AZ28" s="633" t="s">
        <v>179</v>
      </c>
      <c r="BA28" s="635" t="s">
        <v>180</v>
      </c>
      <c r="BB28" s="637" t="s">
        <v>181</v>
      </c>
      <c r="BC28" s="638"/>
      <c r="BD28" s="638"/>
      <c r="BE28" s="638"/>
      <c r="BF28" s="639"/>
      <c r="BG28" s="180"/>
      <c r="BH28" s="79" t="s">
        <v>237</v>
      </c>
      <c r="BI28" s="80"/>
      <c r="BJ28" s="80"/>
      <c r="BK28" s="81"/>
      <c r="BL28" s="180"/>
      <c r="BM28" s="82">
        <v>1</v>
      </c>
      <c r="BN28" s="83" t="s">
        <v>243</v>
      </c>
      <c r="BO28" s="84"/>
      <c r="BP28" s="84"/>
      <c r="BQ28" s="84"/>
      <c r="BR28" s="85"/>
      <c r="BS28" s="313"/>
      <c r="BT28" s="313"/>
      <c r="BU28" s="313"/>
      <c r="BV28" s="313"/>
      <c r="BW28" s="313"/>
      <c r="BX28" s="313"/>
      <c r="BY28" s="313"/>
      <c r="BZ28" s="313"/>
      <c r="CA28" s="313"/>
      <c r="CB28" s="313"/>
      <c r="CC28" s="313"/>
      <c r="CD28" s="313"/>
      <c r="CE28" s="313"/>
      <c r="CF28" s="313"/>
    </row>
    <row r="29" spans="1:91" s="273" customFormat="1" ht="15" customHeight="1" thickBot="1" x14ac:dyDescent="0.25">
      <c r="A29" s="64"/>
      <c r="B29" s="556"/>
      <c r="C29" s="557"/>
      <c r="D29" s="558"/>
      <c r="E29" s="556"/>
      <c r="F29" s="557"/>
      <c r="G29" s="557"/>
      <c r="H29" s="55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52"/>
      <c r="AW29" s="315"/>
      <c r="AX29" s="313"/>
      <c r="AY29" s="313"/>
      <c r="AZ29" s="634"/>
      <c r="BA29" s="636"/>
      <c r="BB29" s="640"/>
      <c r="BC29" s="641"/>
      <c r="BD29" s="641"/>
      <c r="BE29" s="641"/>
      <c r="BF29" s="642"/>
      <c r="BG29" s="180"/>
      <c r="BH29" s="73" t="s">
        <v>238</v>
      </c>
      <c r="BI29" s="74"/>
      <c r="BJ29" s="74"/>
      <c r="BK29" s="75"/>
      <c r="BL29" s="180"/>
      <c r="BM29" s="454">
        <v>2</v>
      </c>
      <c r="BN29" s="455" t="s">
        <v>244</v>
      </c>
      <c r="BO29" s="456"/>
      <c r="BP29" s="456"/>
      <c r="BQ29" s="456"/>
      <c r="BR29" s="457"/>
      <c r="BS29" s="313"/>
      <c r="BT29" s="313"/>
      <c r="BU29" s="313"/>
      <c r="BV29" s="313"/>
      <c r="BW29" s="313"/>
      <c r="BX29" s="313"/>
      <c r="BY29" s="313"/>
      <c r="BZ29" s="313"/>
      <c r="CA29" s="313"/>
      <c r="CB29" s="313"/>
      <c r="CC29" s="313"/>
      <c r="CD29" s="313"/>
      <c r="CE29" s="313"/>
      <c r="CF29" s="313"/>
    </row>
    <row r="30" spans="1:91" s="273" customFormat="1" ht="15" customHeight="1" x14ac:dyDescent="0.2">
      <c r="A30" s="64"/>
      <c r="B30" s="556"/>
      <c r="C30" s="557"/>
      <c r="D30" s="558"/>
      <c r="E30" s="556"/>
      <c r="F30" s="557"/>
      <c r="G30" s="557"/>
      <c r="H30" s="55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52"/>
      <c r="AW30" s="315"/>
      <c r="AX30" s="313"/>
      <c r="AY30" s="313"/>
      <c r="AZ30" s="57"/>
      <c r="BA30" s="58"/>
      <c r="BB30" s="71"/>
      <c r="BC30" s="71"/>
      <c r="BD30" s="71"/>
      <c r="BE30" s="71"/>
      <c r="BF30" s="71"/>
      <c r="BG30" s="180"/>
      <c r="BH30" s="73" t="s">
        <v>239</v>
      </c>
      <c r="BI30" s="74"/>
      <c r="BJ30" s="74"/>
      <c r="BK30" s="75"/>
      <c r="BL30" s="180"/>
      <c r="BM30" s="454">
        <v>3</v>
      </c>
      <c r="BN30" s="455" t="s">
        <v>246</v>
      </c>
      <c r="BO30" s="456"/>
      <c r="BP30" s="456"/>
      <c r="BQ30" s="456"/>
      <c r="BR30" s="457"/>
      <c r="BS30" s="313"/>
      <c r="BT30" s="313"/>
      <c r="BU30" s="313"/>
      <c r="BV30" s="313"/>
      <c r="BW30" s="313"/>
      <c r="BX30" s="313"/>
      <c r="BY30" s="313"/>
      <c r="BZ30" s="313"/>
      <c r="CA30" s="313"/>
      <c r="CB30" s="313"/>
      <c r="CC30" s="313"/>
      <c r="CD30" s="313"/>
      <c r="CE30" s="313"/>
      <c r="CF30" s="313"/>
    </row>
    <row r="31" spans="1:91" s="273" customFormat="1" ht="15" customHeight="1" thickBot="1" x14ac:dyDescent="0.25">
      <c r="A31" s="64"/>
      <c r="B31" s="556"/>
      <c r="C31" s="557"/>
      <c r="D31" s="558"/>
      <c r="E31" s="556"/>
      <c r="F31" s="557"/>
      <c r="G31" s="557"/>
      <c r="H31" s="55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52"/>
      <c r="AW31" s="315"/>
      <c r="AX31" s="313"/>
      <c r="AY31" s="313"/>
      <c r="AZ31" s="59" t="s">
        <v>182</v>
      </c>
      <c r="BA31" s="60">
        <v>55</v>
      </c>
      <c r="BB31" s="70" t="s">
        <v>183</v>
      </c>
      <c r="BC31" s="70"/>
      <c r="BD31" s="70"/>
      <c r="BE31" s="70"/>
      <c r="BF31" s="70"/>
      <c r="BG31" s="180"/>
      <c r="BH31" s="76" t="s">
        <v>240</v>
      </c>
      <c r="BI31" s="77"/>
      <c r="BJ31" s="77"/>
      <c r="BK31" s="78"/>
      <c r="BL31" s="180"/>
      <c r="BM31" s="454">
        <v>4</v>
      </c>
      <c r="BN31" s="455" t="s">
        <v>402</v>
      </c>
      <c r="BO31" s="456"/>
      <c r="BP31" s="456"/>
      <c r="BQ31" s="456"/>
      <c r="BR31" s="457"/>
      <c r="BS31" s="313"/>
      <c r="BT31" s="313"/>
      <c r="BU31" s="313"/>
      <c r="BV31" s="313"/>
      <c r="BW31" s="313"/>
      <c r="BX31" s="313"/>
      <c r="BY31" s="313"/>
      <c r="BZ31" s="313"/>
      <c r="CA31" s="313"/>
      <c r="CB31" s="313"/>
      <c r="CC31" s="313"/>
      <c r="CD31" s="313"/>
      <c r="CE31" s="313"/>
      <c r="CF31" s="313"/>
    </row>
    <row r="32" spans="1:91" s="273" customFormat="1" ht="15" customHeight="1" x14ac:dyDescent="0.2">
      <c r="A32" s="64"/>
      <c r="B32" s="556"/>
      <c r="C32" s="557"/>
      <c r="D32" s="558"/>
      <c r="E32" s="556"/>
      <c r="F32" s="557"/>
      <c r="G32" s="557"/>
      <c r="H32" s="55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52"/>
      <c r="AW32" s="315"/>
      <c r="AX32" s="313"/>
      <c r="AY32" s="313"/>
      <c r="AZ32" s="59" t="s">
        <v>182</v>
      </c>
      <c r="BA32" s="60">
        <v>56</v>
      </c>
      <c r="BB32" s="70" t="s">
        <v>184</v>
      </c>
      <c r="BC32" s="70"/>
      <c r="BD32" s="70"/>
      <c r="BE32" s="70"/>
      <c r="BF32" s="70"/>
      <c r="BG32" s="180"/>
      <c r="BH32" s="180"/>
      <c r="BI32" s="180"/>
      <c r="BJ32" s="180"/>
      <c r="BK32" s="180"/>
      <c r="BL32" s="180"/>
      <c r="BM32" s="454">
        <v>5</v>
      </c>
      <c r="BN32" s="455" t="s">
        <v>403</v>
      </c>
      <c r="BO32" s="456"/>
      <c r="BP32" s="456"/>
      <c r="BQ32" s="456"/>
      <c r="BR32" s="457"/>
      <c r="BS32" s="313"/>
      <c r="BT32" s="313"/>
      <c r="BU32" s="313"/>
      <c r="BV32" s="313"/>
      <c r="BW32" s="313"/>
      <c r="BX32" s="313"/>
      <c r="BY32" s="313"/>
      <c r="BZ32" s="313"/>
      <c r="CA32" s="313"/>
      <c r="CB32" s="313"/>
      <c r="CC32" s="313"/>
      <c r="CD32" s="313"/>
      <c r="CE32" s="313"/>
      <c r="CF32" s="313"/>
    </row>
    <row r="33" spans="1:98" s="273" customFormat="1" ht="15" customHeight="1" x14ac:dyDescent="0.2">
      <c r="A33" s="64"/>
      <c r="B33" s="556"/>
      <c r="C33" s="557"/>
      <c r="D33" s="558"/>
      <c r="E33" s="556"/>
      <c r="F33" s="557"/>
      <c r="G33" s="557"/>
      <c r="H33" s="55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52"/>
      <c r="AW33" s="315"/>
      <c r="AX33" s="313"/>
      <c r="AY33" s="313"/>
      <c r="AZ33" s="59" t="s">
        <v>182</v>
      </c>
      <c r="BA33" s="60">
        <v>44</v>
      </c>
      <c r="BB33" s="70" t="s">
        <v>185</v>
      </c>
      <c r="BC33" s="70"/>
      <c r="BD33" s="70"/>
      <c r="BE33" s="70"/>
      <c r="BF33" s="70"/>
      <c r="BG33" s="180"/>
      <c r="BH33" s="313"/>
      <c r="BI33" s="313"/>
      <c r="BJ33" s="313"/>
      <c r="BK33" s="313"/>
      <c r="BL33" s="180"/>
      <c r="BM33" s="454">
        <v>6</v>
      </c>
      <c r="BN33" s="455" t="s">
        <v>249</v>
      </c>
      <c r="BO33" s="456"/>
      <c r="BP33" s="456"/>
      <c r="BQ33" s="456"/>
      <c r="BR33" s="457"/>
      <c r="BS33" s="313"/>
      <c r="BT33" s="313"/>
      <c r="BU33" s="313"/>
      <c r="BV33" s="313"/>
      <c r="BW33" s="313"/>
      <c r="BX33" s="313"/>
      <c r="BY33" s="313"/>
      <c r="BZ33" s="313"/>
      <c r="CA33" s="313"/>
      <c r="CB33" s="313"/>
      <c r="CC33" s="313"/>
      <c r="CD33" s="313"/>
      <c r="CE33" s="313"/>
      <c r="CF33" s="313"/>
    </row>
    <row r="34" spans="1:98" s="273" customFormat="1" ht="15" customHeight="1" x14ac:dyDescent="0.2">
      <c r="A34" s="64"/>
      <c r="B34" s="556"/>
      <c r="C34" s="557"/>
      <c r="D34" s="558"/>
      <c r="E34" s="556"/>
      <c r="F34" s="557"/>
      <c r="G34" s="557"/>
      <c r="H34" s="55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52"/>
      <c r="AW34" s="315"/>
      <c r="AX34" s="313"/>
      <c r="AY34" s="313"/>
      <c r="AZ34" s="59" t="s">
        <v>182</v>
      </c>
      <c r="BA34" s="60">
        <v>34</v>
      </c>
      <c r="BB34" s="70" t="s">
        <v>186</v>
      </c>
      <c r="BC34" s="70"/>
      <c r="BD34" s="70"/>
      <c r="BE34" s="70"/>
      <c r="BF34" s="70"/>
      <c r="BG34" s="313"/>
      <c r="BH34" s="313"/>
      <c r="BI34" s="313"/>
      <c r="BJ34" s="313"/>
      <c r="BK34" s="313"/>
      <c r="BL34" s="313"/>
      <c r="BM34" s="454">
        <v>7</v>
      </c>
      <c r="BN34" s="455" t="s">
        <v>250</v>
      </c>
      <c r="BO34" s="456"/>
      <c r="BP34" s="456"/>
      <c r="BQ34" s="456"/>
      <c r="BR34" s="457"/>
      <c r="BS34" s="313"/>
      <c r="BT34" s="313"/>
      <c r="BU34" s="313"/>
      <c r="BV34" s="313"/>
      <c r="BW34" s="313"/>
      <c r="BX34" s="313"/>
      <c r="BY34" s="313"/>
      <c r="BZ34" s="313"/>
      <c r="CA34" s="313"/>
      <c r="CB34" s="313"/>
      <c r="CC34" s="313"/>
      <c r="CD34" s="313"/>
      <c r="CE34" s="313"/>
      <c r="CF34" s="313"/>
    </row>
    <row r="35" spans="1:98" s="273" customFormat="1" ht="15" customHeight="1" x14ac:dyDescent="0.25">
      <c r="A35" s="64"/>
      <c r="B35" s="556"/>
      <c r="C35" s="557"/>
      <c r="D35" s="558"/>
      <c r="E35" s="556"/>
      <c r="F35" s="557"/>
      <c r="G35" s="557"/>
      <c r="H35" s="55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52"/>
      <c r="AW35" s="315"/>
      <c r="AX35" s="313"/>
      <c r="AY35" s="313"/>
      <c r="AZ35" s="59" t="s">
        <v>182</v>
      </c>
      <c r="BA35" s="60">
        <v>26</v>
      </c>
      <c r="BB35" s="70" t="s">
        <v>187</v>
      </c>
      <c r="BC35" s="70"/>
      <c r="BD35" s="70"/>
      <c r="BE35" s="70"/>
      <c r="BF35" s="70"/>
      <c r="BG35" s="313"/>
      <c r="BH35" s="313"/>
      <c r="BI35" s="313"/>
      <c r="BJ35" s="313"/>
      <c r="BK35" s="313"/>
      <c r="BL35" s="313"/>
      <c r="BM35" s="454">
        <v>8</v>
      </c>
      <c r="BN35" s="455" t="s">
        <v>254</v>
      </c>
      <c r="BO35" s="456"/>
      <c r="BP35" s="456"/>
      <c r="BQ35" s="456"/>
      <c r="BR35" s="457"/>
      <c r="BS35" s="313"/>
      <c r="BT35" s="313"/>
      <c r="BU35" s="313"/>
      <c r="BV35" s="313"/>
      <c r="BW35" s="313"/>
      <c r="BX35" s="313"/>
      <c r="BY35" s="313"/>
      <c r="BZ35" s="313"/>
      <c r="CA35" s="313"/>
      <c r="CB35" s="313"/>
      <c r="CC35" s="313"/>
      <c r="CD35" s="313"/>
      <c r="CE35" s="313"/>
      <c r="CF35" s="313"/>
      <c r="CN35" s="182"/>
      <c r="CO35" s="182"/>
      <c r="CP35" s="182"/>
      <c r="CQ35" s="182"/>
      <c r="CR35" s="182"/>
      <c r="CS35" s="182"/>
      <c r="CT35" s="182"/>
    </row>
    <row r="36" spans="1:98" ht="15" customHeight="1" x14ac:dyDescent="0.25">
      <c r="A36" s="64"/>
      <c r="B36" s="556"/>
      <c r="C36" s="557"/>
      <c r="D36" s="558"/>
      <c r="E36" s="556"/>
      <c r="F36" s="557"/>
      <c r="G36" s="557"/>
      <c r="H36" s="55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52"/>
      <c r="AW36" s="329"/>
      <c r="AX36" s="180"/>
      <c r="AY36" s="180"/>
      <c r="AZ36" s="59" t="s">
        <v>182</v>
      </c>
      <c r="BA36" s="60">
        <v>81</v>
      </c>
      <c r="BB36" s="70" t="s">
        <v>188</v>
      </c>
      <c r="BC36" s="70"/>
      <c r="BD36" s="70"/>
      <c r="BE36" s="70"/>
      <c r="BF36" s="70"/>
      <c r="BG36" s="313"/>
      <c r="BH36" s="313"/>
      <c r="BI36" s="313"/>
      <c r="BJ36" s="313"/>
      <c r="BK36" s="313"/>
      <c r="BL36" s="313"/>
      <c r="BM36" s="454">
        <v>9</v>
      </c>
      <c r="BN36" s="455" t="s">
        <v>404</v>
      </c>
      <c r="BO36" s="456"/>
      <c r="BP36" s="456"/>
      <c r="BQ36" s="456"/>
      <c r="BR36" s="457"/>
      <c r="BS36" s="313"/>
      <c r="BT36" s="313"/>
      <c r="BU36" s="313"/>
      <c r="BV36" s="313"/>
      <c r="BW36" s="313"/>
      <c r="BX36" s="313"/>
      <c r="BY36" s="313"/>
      <c r="BZ36" s="313"/>
      <c r="CA36" s="313"/>
      <c r="CB36" s="313"/>
      <c r="CC36" s="313"/>
      <c r="CD36" s="313"/>
      <c r="CE36" s="313"/>
      <c r="CF36" s="313"/>
      <c r="CG36" s="273"/>
      <c r="CH36" s="273"/>
      <c r="CI36" s="273"/>
      <c r="CJ36" s="273"/>
      <c r="CK36" s="273"/>
      <c r="CL36" s="273"/>
      <c r="CM36" s="273"/>
    </row>
    <row r="37" spans="1:98" ht="15" customHeight="1" x14ac:dyDescent="0.25">
      <c r="A37" s="64"/>
      <c r="B37" s="556"/>
      <c r="C37" s="557"/>
      <c r="D37" s="558"/>
      <c r="E37" s="556"/>
      <c r="F37" s="557"/>
      <c r="G37" s="557"/>
      <c r="H37" s="55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52"/>
      <c r="AW37" s="329"/>
      <c r="AX37" s="180"/>
      <c r="AY37" s="180"/>
      <c r="AZ37" s="59" t="s">
        <v>182</v>
      </c>
      <c r="BA37" s="60">
        <v>94</v>
      </c>
      <c r="BB37" s="70" t="s">
        <v>189</v>
      </c>
      <c r="BC37" s="70"/>
      <c r="BD37" s="70"/>
      <c r="BE37" s="70"/>
      <c r="BF37" s="70"/>
      <c r="BG37" s="313"/>
      <c r="BH37" s="313"/>
      <c r="BI37" s="313"/>
      <c r="BJ37" s="313"/>
      <c r="BK37" s="313"/>
      <c r="BL37" s="313"/>
      <c r="BM37" s="454">
        <v>10</v>
      </c>
      <c r="BN37" s="455" t="s">
        <v>405</v>
      </c>
      <c r="BO37" s="456"/>
      <c r="BP37" s="456"/>
      <c r="BQ37" s="456"/>
      <c r="BR37" s="457"/>
      <c r="BS37" s="313"/>
      <c r="BT37" s="313"/>
      <c r="BU37" s="313"/>
      <c r="BV37" s="313"/>
      <c r="BW37" s="313"/>
      <c r="BX37" s="313"/>
      <c r="BY37" s="313"/>
      <c r="BZ37" s="313"/>
      <c r="CA37" s="313"/>
      <c r="CB37" s="313"/>
      <c r="CC37" s="313"/>
      <c r="CD37" s="313"/>
      <c r="CE37" s="313"/>
      <c r="CF37" s="313"/>
      <c r="CG37" s="273"/>
      <c r="CH37" s="273"/>
      <c r="CI37" s="273"/>
      <c r="CJ37" s="273"/>
      <c r="CK37" s="273"/>
      <c r="CL37" s="273"/>
      <c r="CM37" s="273"/>
    </row>
    <row r="38" spans="1:98" ht="15" customHeight="1" x14ac:dyDescent="0.25">
      <c r="A38" s="64"/>
      <c r="B38" s="556"/>
      <c r="C38" s="557"/>
      <c r="D38" s="558"/>
      <c r="E38" s="556"/>
      <c r="F38" s="557"/>
      <c r="G38" s="557"/>
      <c r="H38" s="55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52"/>
      <c r="AW38" s="329"/>
      <c r="AX38" s="180"/>
      <c r="AY38" s="180"/>
      <c r="AZ38" s="59" t="s">
        <v>182</v>
      </c>
      <c r="BA38" s="60">
        <v>61</v>
      </c>
      <c r="BB38" s="70" t="s">
        <v>190</v>
      </c>
      <c r="BC38" s="70"/>
      <c r="BD38" s="70"/>
      <c r="BE38" s="70"/>
      <c r="BF38" s="70"/>
      <c r="BG38" s="313"/>
      <c r="BH38" s="313"/>
      <c r="BI38" s="313"/>
      <c r="BJ38" s="313"/>
      <c r="BK38" s="313"/>
      <c r="BL38" s="313"/>
      <c r="BM38" s="86">
        <v>11</v>
      </c>
      <c r="BN38" s="87" t="s">
        <v>406</v>
      </c>
      <c r="BO38" s="88"/>
      <c r="BP38" s="88"/>
      <c r="BQ38" s="88"/>
      <c r="BR38" s="89"/>
      <c r="BS38" s="180"/>
      <c r="BT38" s="181"/>
      <c r="BU38" s="181"/>
      <c r="BV38" s="181"/>
      <c r="BW38" s="181"/>
      <c r="BX38" s="181"/>
      <c r="BY38" s="181"/>
      <c r="BZ38" s="181"/>
      <c r="CA38" s="181"/>
      <c r="CB38" s="181"/>
      <c r="CC38" s="181"/>
      <c r="CD38" s="181"/>
      <c r="CE38" s="181"/>
      <c r="CF38" s="181"/>
    </row>
    <row r="39" spans="1:98" ht="15" customHeight="1" x14ac:dyDescent="0.25">
      <c r="A39" s="64"/>
      <c r="B39" s="556"/>
      <c r="C39" s="557"/>
      <c r="D39" s="558"/>
      <c r="E39" s="556"/>
      <c r="F39" s="557"/>
      <c r="G39" s="557"/>
      <c r="H39" s="55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52"/>
      <c r="AW39" s="329"/>
      <c r="AX39" s="180"/>
      <c r="AY39" s="180"/>
      <c r="AZ39" s="59" t="s">
        <v>182</v>
      </c>
      <c r="BA39" s="60">
        <v>62</v>
      </c>
      <c r="BB39" s="70" t="s">
        <v>191</v>
      </c>
      <c r="BC39" s="70"/>
      <c r="BD39" s="70"/>
      <c r="BE39" s="70"/>
      <c r="BF39" s="70"/>
      <c r="BG39" s="313"/>
      <c r="BH39" s="313"/>
      <c r="BI39" s="313"/>
      <c r="BJ39" s="313"/>
      <c r="BK39" s="313"/>
      <c r="BL39" s="313"/>
      <c r="BM39" s="86">
        <v>12</v>
      </c>
      <c r="BN39" s="87" t="s">
        <v>407</v>
      </c>
      <c r="BO39" s="88"/>
      <c r="BP39" s="88"/>
      <c r="BQ39" s="88"/>
      <c r="BR39" s="89"/>
      <c r="BS39" s="180"/>
      <c r="BT39" s="181"/>
      <c r="BU39" s="181"/>
      <c r="BV39" s="181"/>
      <c r="BW39" s="181"/>
      <c r="BX39" s="181"/>
      <c r="BY39" s="181"/>
      <c r="BZ39" s="181"/>
      <c r="CA39" s="181"/>
      <c r="CB39" s="181"/>
      <c r="CC39" s="181"/>
      <c r="CD39" s="181"/>
      <c r="CE39" s="181"/>
      <c r="CF39" s="181"/>
    </row>
    <row r="40" spans="1:98" ht="15" customHeight="1" x14ac:dyDescent="0.25">
      <c r="A40" s="64"/>
      <c r="B40" s="556"/>
      <c r="C40" s="557"/>
      <c r="D40" s="558"/>
      <c r="E40" s="556"/>
      <c r="F40" s="557"/>
      <c r="G40" s="557"/>
      <c r="H40" s="55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52"/>
      <c r="AW40" s="329"/>
      <c r="AX40" s="180"/>
      <c r="AY40" s="180"/>
      <c r="AZ40" s="59" t="s">
        <v>182</v>
      </c>
      <c r="BA40" s="60">
        <v>99</v>
      </c>
      <c r="BB40" s="70" t="s">
        <v>192</v>
      </c>
      <c r="BC40" s="70"/>
      <c r="BD40" s="70"/>
      <c r="BE40" s="70"/>
      <c r="BF40" s="70"/>
      <c r="BG40" s="313"/>
      <c r="BH40" s="313"/>
      <c r="BI40" s="313"/>
      <c r="BJ40" s="313"/>
      <c r="BK40" s="313"/>
      <c r="BL40" s="313"/>
      <c r="BM40" s="86">
        <v>13</v>
      </c>
      <c r="BN40" s="87" t="s">
        <v>257</v>
      </c>
      <c r="BO40" s="88"/>
      <c r="BP40" s="88"/>
      <c r="BQ40" s="88"/>
      <c r="BR40" s="89"/>
      <c r="BS40" s="180"/>
      <c r="BT40" s="181"/>
      <c r="BU40" s="181"/>
      <c r="BV40" s="181"/>
      <c r="BW40" s="181"/>
      <c r="BX40" s="181"/>
      <c r="BY40" s="181"/>
      <c r="BZ40" s="181"/>
      <c r="CA40" s="181"/>
      <c r="CB40" s="181"/>
      <c r="CC40" s="181"/>
      <c r="CD40" s="181"/>
      <c r="CE40" s="181"/>
      <c r="CF40" s="181"/>
    </row>
    <row r="41" spans="1:98" ht="15" customHeight="1" thickBot="1" x14ac:dyDescent="0.3">
      <c r="A41" s="65"/>
      <c r="B41" s="589"/>
      <c r="C41" s="590"/>
      <c r="D41" s="591"/>
      <c r="E41" s="589"/>
      <c r="F41" s="590"/>
      <c r="G41" s="590"/>
      <c r="H41" s="591"/>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4"/>
      <c r="AW41" s="329"/>
      <c r="AX41" s="180"/>
      <c r="AY41" s="180"/>
      <c r="AZ41" s="59" t="s">
        <v>182</v>
      </c>
      <c r="BA41" s="60">
        <v>85</v>
      </c>
      <c r="BB41" s="70" t="s">
        <v>193</v>
      </c>
      <c r="BC41" s="70"/>
      <c r="BD41" s="70"/>
      <c r="BE41" s="70"/>
      <c r="BF41" s="70"/>
      <c r="BG41" s="313"/>
      <c r="BH41" s="313"/>
      <c r="BI41" s="313"/>
      <c r="BJ41" s="313"/>
      <c r="BK41" s="313"/>
      <c r="BL41" s="313"/>
      <c r="BM41" s="86">
        <v>14</v>
      </c>
      <c r="BN41" s="87" t="s">
        <v>408</v>
      </c>
      <c r="BO41" s="88"/>
      <c r="BP41" s="88"/>
      <c r="BQ41" s="88"/>
      <c r="BR41" s="89"/>
      <c r="BS41" s="180"/>
      <c r="BT41" s="181"/>
      <c r="BU41" s="181"/>
      <c r="BV41" s="181"/>
      <c r="BW41" s="181"/>
      <c r="BX41" s="181"/>
      <c r="BY41" s="181"/>
      <c r="BZ41" s="181"/>
      <c r="CA41" s="181"/>
      <c r="CB41" s="181"/>
      <c r="CC41" s="181"/>
      <c r="CD41" s="181"/>
      <c r="CE41" s="181"/>
      <c r="CF41" s="181"/>
      <c r="CN41" s="177"/>
      <c r="CO41" s="177"/>
      <c r="CP41" s="177"/>
      <c r="CQ41" s="177"/>
      <c r="CR41" s="177"/>
      <c r="CS41" s="177"/>
      <c r="CT41" s="177"/>
    </row>
    <row r="42" spans="1:98" s="177" customFormat="1" x14ac:dyDescent="0.25">
      <c r="A42" s="180"/>
      <c r="B42" s="180"/>
      <c r="C42" s="180"/>
      <c r="D42" s="180"/>
      <c r="E42" s="180"/>
      <c r="F42" s="180"/>
      <c r="G42" s="180"/>
      <c r="H42" s="180"/>
      <c r="I42" s="328">
        <f t="shared" ref="I42:AV42" si="5">IF(SUM(I11:I41)&gt;0,GEOMEAN(I11:I41),0)</f>
        <v>0</v>
      </c>
      <c r="J42" s="328">
        <f t="shared" si="5"/>
        <v>0</v>
      </c>
      <c r="K42" s="328">
        <f t="shared" si="5"/>
        <v>0</v>
      </c>
      <c r="L42" s="328">
        <f t="shared" si="5"/>
        <v>0</v>
      </c>
      <c r="M42" s="328">
        <f t="shared" si="5"/>
        <v>0</v>
      </c>
      <c r="N42" s="328">
        <f t="shared" si="5"/>
        <v>0</v>
      </c>
      <c r="O42" s="328">
        <f t="shared" si="5"/>
        <v>0</v>
      </c>
      <c r="P42" s="328">
        <f t="shared" si="5"/>
        <v>0</v>
      </c>
      <c r="Q42" s="328">
        <f t="shared" si="5"/>
        <v>0</v>
      </c>
      <c r="R42" s="328">
        <f t="shared" si="5"/>
        <v>0</v>
      </c>
      <c r="S42" s="328">
        <f t="shared" si="5"/>
        <v>0</v>
      </c>
      <c r="T42" s="328">
        <f t="shared" si="5"/>
        <v>0</v>
      </c>
      <c r="U42" s="328">
        <f t="shared" si="5"/>
        <v>0</v>
      </c>
      <c r="V42" s="328">
        <f t="shared" si="5"/>
        <v>0</v>
      </c>
      <c r="W42" s="328">
        <f t="shared" si="5"/>
        <v>0</v>
      </c>
      <c r="X42" s="328">
        <f t="shared" si="5"/>
        <v>0</v>
      </c>
      <c r="Y42" s="328">
        <f t="shared" si="5"/>
        <v>0</v>
      </c>
      <c r="Z42" s="328">
        <f t="shared" si="5"/>
        <v>0</v>
      </c>
      <c r="AA42" s="328">
        <f t="shared" si="5"/>
        <v>0</v>
      </c>
      <c r="AB42" s="328">
        <f t="shared" si="5"/>
        <v>0</v>
      </c>
      <c r="AC42" s="328">
        <f t="shared" si="5"/>
        <v>0</v>
      </c>
      <c r="AD42" s="328">
        <f t="shared" si="5"/>
        <v>0</v>
      </c>
      <c r="AE42" s="328">
        <f t="shared" si="5"/>
        <v>0</v>
      </c>
      <c r="AF42" s="328">
        <f t="shared" si="5"/>
        <v>0</v>
      </c>
      <c r="AG42" s="328">
        <f t="shared" si="5"/>
        <v>0</v>
      </c>
      <c r="AH42" s="328">
        <f t="shared" si="5"/>
        <v>0</v>
      </c>
      <c r="AI42" s="328">
        <f t="shared" si="5"/>
        <v>0</v>
      </c>
      <c r="AJ42" s="328">
        <f t="shared" si="5"/>
        <v>0</v>
      </c>
      <c r="AK42" s="328">
        <f t="shared" si="5"/>
        <v>0</v>
      </c>
      <c r="AL42" s="328">
        <f t="shared" si="5"/>
        <v>0</v>
      </c>
      <c r="AM42" s="328">
        <f t="shared" si="5"/>
        <v>0</v>
      </c>
      <c r="AN42" s="328">
        <f t="shared" si="5"/>
        <v>0</v>
      </c>
      <c r="AO42" s="328">
        <f t="shared" si="5"/>
        <v>0</v>
      </c>
      <c r="AP42" s="328">
        <f t="shared" si="5"/>
        <v>0</v>
      </c>
      <c r="AQ42" s="328">
        <f t="shared" si="5"/>
        <v>0</v>
      </c>
      <c r="AR42" s="328">
        <f t="shared" si="5"/>
        <v>0</v>
      </c>
      <c r="AS42" s="328">
        <f t="shared" si="5"/>
        <v>0</v>
      </c>
      <c r="AT42" s="328">
        <f t="shared" si="5"/>
        <v>0</v>
      </c>
      <c r="AU42" s="328">
        <f t="shared" si="5"/>
        <v>0</v>
      </c>
      <c r="AV42" s="328">
        <f t="shared" si="5"/>
        <v>0</v>
      </c>
      <c r="AX42" s="180"/>
      <c r="AY42" s="180"/>
      <c r="AZ42" s="59" t="s">
        <v>182</v>
      </c>
      <c r="BA42" s="60">
        <v>28</v>
      </c>
      <c r="BB42" s="70" t="s">
        <v>194</v>
      </c>
      <c r="BC42" s="70"/>
      <c r="BD42" s="70"/>
      <c r="BE42" s="70"/>
      <c r="BF42" s="70"/>
      <c r="BG42" s="313"/>
      <c r="BH42" s="313"/>
      <c r="BI42" s="313"/>
      <c r="BJ42" s="313"/>
      <c r="BK42" s="313"/>
      <c r="BL42" s="313"/>
      <c r="BM42" s="86">
        <v>15</v>
      </c>
      <c r="BN42" s="87" t="s">
        <v>259</v>
      </c>
      <c r="BO42" s="88"/>
      <c r="BP42" s="88"/>
      <c r="BQ42" s="88"/>
      <c r="BR42" s="89"/>
      <c r="BS42" s="180"/>
      <c r="BT42" s="181"/>
      <c r="BU42" s="181"/>
      <c r="BV42" s="181"/>
      <c r="BW42" s="181"/>
      <c r="BX42" s="181"/>
      <c r="BY42" s="181"/>
      <c r="BZ42" s="181"/>
      <c r="CA42" s="181"/>
      <c r="CB42" s="181"/>
      <c r="CC42" s="181"/>
      <c r="CD42" s="181"/>
      <c r="CE42" s="181"/>
      <c r="CF42" s="181"/>
      <c r="CG42" s="182"/>
      <c r="CH42" s="182"/>
      <c r="CI42" s="182"/>
      <c r="CJ42" s="182"/>
      <c r="CK42" s="182"/>
      <c r="CL42" s="182"/>
      <c r="CM42" s="182"/>
      <c r="CN42" s="182"/>
      <c r="CO42" s="182"/>
      <c r="CP42" s="182"/>
      <c r="CQ42" s="182"/>
      <c r="CR42" s="182"/>
      <c r="CS42" s="182"/>
      <c r="CT42" s="182"/>
    </row>
    <row r="43" spans="1:98" x14ac:dyDescent="0.25">
      <c r="A43" s="181"/>
      <c r="B43" s="181"/>
      <c r="C43" s="181"/>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0"/>
      <c r="AX43" s="180"/>
      <c r="AY43" s="180"/>
      <c r="AZ43" s="59" t="s">
        <v>182</v>
      </c>
      <c r="BA43" s="60">
        <v>29</v>
      </c>
      <c r="BB43" s="70" t="s">
        <v>195</v>
      </c>
      <c r="BC43" s="70"/>
      <c r="BD43" s="70"/>
      <c r="BE43" s="70"/>
      <c r="BF43" s="70"/>
      <c r="BG43" s="313"/>
      <c r="BH43" s="313"/>
      <c r="BI43" s="313"/>
      <c r="BJ43" s="313"/>
      <c r="BK43" s="313"/>
      <c r="BL43" s="313"/>
      <c r="BM43" s="86">
        <v>16</v>
      </c>
      <c r="BN43" s="87" t="s">
        <v>261</v>
      </c>
      <c r="BO43" s="88"/>
      <c r="BP43" s="88"/>
      <c r="BQ43" s="88"/>
      <c r="BR43" s="89"/>
      <c r="BS43" s="180"/>
      <c r="BT43" s="181"/>
      <c r="BU43" s="181"/>
      <c r="BV43" s="181"/>
      <c r="BW43" s="181"/>
      <c r="BX43" s="181"/>
      <c r="BY43" s="181"/>
      <c r="BZ43" s="181"/>
      <c r="CA43" s="181"/>
      <c r="CB43" s="181"/>
      <c r="CC43" s="181"/>
      <c r="CD43" s="181"/>
      <c r="CE43" s="181"/>
      <c r="CF43" s="181"/>
    </row>
    <row r="44" spans="1:98" ht="15.75" thickBot="1" x14ac:dyDescent="0.3">
      <c r="A44" s="181"/>
      <c r="B44" s="181"/>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0"/>
      <c r="AX44" s="180"/>
      <c r="AY44" s="180"/>
      <c r="AZ44" s="59" t="s">
        <v>182</v>
      </c>
      <c r="BA44" s="60">
        <v>80</v>
      </c>
      <c r="BB44" s="70" t="s">
        <v>196</v>
      </c>
      <c r="BC44" s="70"/>
      <c r="BD44" s="70"/>
      <c r="BE44" s="70"/>
      <c r="BF44" s="70"/>
      <c r="BG44" s="313"/>
      <c r="BH44" s="313"/>
      <c r="BI44" s="313"/>
      <c r="BJ44" s="313"/>
      <c r="BK44" s="313"/>
      <c r="BL44" s="313"/>
      <c r="BM44" s="86">
        <v>17</v>
      </c>
      <c r="BN44" s="87" t="s">
        <v>262</v>
      </c>
      <c r="BO44" s="88"/>
      <c r="BP44" s="88"/>
      <c r="BQ44" s="88"/>
      <c r="BR44" s="89"/>
      <c r="BS44" s="180"/>
      <c r="BT44" s="180"/>
      <c r="BU44" s="180"/>
      <c r="BV44" s="180"/>
      <c r="BW44" s="180"/>
      <c r="BX44" s="180"/>
      <c r="BY44" s="180"/>
      <c r="BZ44" s="180"/>
      <c r="CA44" s="180"/>
      <c r="CB44" s="180"/>
      <c r="CC44" s="180"/>
      <c r="CD44" s="180"/>
      <c r="CE44" s="180"/>
      <c r="CF44" s="180"/>
      <c r="CG44" s="177"/>
      <c r="CH44" s="177"/>
      <c r="CI44" s="177"/>
      <c r="CJ44" s="177"/>
      <c r="CK44" s="177"/>
      <c r="CL44" s="177"/>
      <c r="CM44" s="177"/>
    </row>
    <row r="45" spans="1:98" ht="15.75" thickBot="1" x14ac:dyDescent="0.3">
      <c r="A45" s="564" t="s">
        <v>289</v>
      </c>
      <c r="B45" s="564"/>
      <c r="C45" s="564"/>
      <c r="D45" s="564"/>
      <c r="E45" s="569" t="str">
        <f>IF('Datos Generales'!C54=0,"",'Datos Generales'!C54)</f>
        <v/>
      </c>
      <c r="F45" s="569"/>
      <c r="G45" s="569"/>
      <c r="H45" s="569"/>
      <c r="I45" s="569"/>
      <c r="J45" s="569"/>
      <c r="K45" s="569"/>
      <c r="L45" s="569"/>
      <c r="M45" s="569"/>
      <c r="N45" s="569"/>
      <c r="O45" s="569"/>
      <c r="P45" s="569"/>
      <c r="Q45" s="569"/>
      <c r="R45" s="569"/>
      <c r="S45" s="569"/>
      <c r="T45" s="569"/>
      <c r="U45" s="569"/>
      <c r="V45" s="569"/>
      <c r="W45" s="569"/>
      <c r="X45" s="569"/>
      <c r="Y45" s="569"/>
      <c r="Z45" s="569"/>
      <c r="AA45" s="569"/>
      <c r="AB45" s="569"/>
      <c r="AC45" s="569"/>
      <c r="AD45" s="569"/>
      <c r="AE45" s="569"/>
      <c r="AF45" s="569"/>
      <c r="AG45" s="569"/>
      <c r="AH45" s="569"/>
      <c r="AI45" s="569"/>
      <c r="AJ45" s="569"/>
      <c r="AK45" s="569"/>
      <c r="AL45" s="569"/>
      <c r="AM45" s="569"/>
      <c r="AN45" s="569"/>
      <c r="AO45" s="569"/>
      <c r="AP45" s="569"/>
      <c r="AQ45" s="569"/>
      <c r="AR45" s="569"/>
      <c r="AS45" s="569"/>
      <c r="AT45" s="569"/>
      <c r="AU45" s="569"/>
      <c r="AV45" s="570"/>
      <c r="AX45" s="180"/>
      <c r="AY45" s="180"/>
      <c r="AZ45" s="59" t="s">
        <v>182</v>
      </c>
      <c r="BA45" s="60">
        <v>15</v>
      </c>
      <c r="BB45" s="70" t="s">
        <v>197</v>
      </c>
      <c r="BC45" s="70"/>
      <c r="BD45" s="70"/>
      <c r="BE45" s="70"/>
      <c r="BF45" s="70"/>
      <c r="BG45" s="313"/>
      <c r="BH45" s="313"/>
      <c r="BI45" s="313"/>
      <c r="BJ45" s="313"/>
      <c r="BK45" s="313"/>
      <c r="BL45" s="313"/>
      <c r="BM45" s="86">
        <v>18</v>
      </c>
      <c r="BN45" s="87" t="s">
        <v>409</v>
      </c>
      <c r="BO45" s="88"/>
      <c r="BP45" s="88"/>
      <c r="BQ45" s="88"/>
      <c r="BR45" s="89"/>
      <c r="BS45" s="180"/>
      <c r="BT45" s="181"/>
      <c r="BU45" s="181"/>
      <c r="BV45" s="181"/>
      <c r="BW45" s="181"/>
      <c r="BX45" s="181"/>
      <c r="BY45" s="181"/>
      <c r="BZ45" s="181"/>
      <c r="CA45" s="181"/>
      <c r="CB45" s="181"/>
      <c r="CC45" s="181"/>
      <c r="CD45" s="181"/>
      <c r="CE45" s="181"/>
      <c r="CF45" s="181"/>
    </row>
    <row r="46" spans="1:98" ht="15" customHeight="1" thickBot="1" x14ac:dyDescent="0.3">
      <c r="A46" s="561" t="s">
        <v>147</v>
      </c>
      <c r="B46" s="571" t="s">
        <v>291</v>
      </c>
      <c r="C46" s="572"/>
      <c r="D46" s="573"/>
      <c r="E46" s="571" t="s">
        <v>264</v>
      </c>
      <c r="F46" s="572"/>
      <c r="G46" s="572"/>
      <c r="H46" s="573"/>
      <c r="I46" s="581" t="s">
        <v>148</v>
      </c>
      <c r="J46" s="568" t="s">
        <v>293</v>
      </c>
      <c r="K46" s="568"/>
      <c r="L46" s="568"/>
      <c r="M46" s="568"/>
      <c r="N46" s="568"/>
      <c r="O46" s="568"/>
      <c r="P46" s="568"/>
      <c r="Q46" s="568"/>
      <c r="R46" s="568"/>
      <c r="S46" s="568"/>
      <c r="T46" s="568"/>
      <c r="U46" s="568"/>
      <c r="V46" s="568"/>
      <c r="W46" s="568"/>
      <c r="X46" s="568"/>
      <c r="Y46" s="568"/>
      <c r="Z46" s="568"/>
      <c r="AA46" s="568"/>
      <c r="AB46" s="568"/>
      <c r="AC46" s="568"/>
      <c r="AD46" s="568"/>
      <c r="AE46" s="568"/>
      <c r="AF46" s="568"/>
      <c r="AG46" s="568"/>
      <c r="AH46" s="568"/>
      <c r="AI46" s="568"/>
      <c r="AJ46" s="568"/>
      <c r="AK46" s="568"/>
      <c r="AL46" s="568"/>
      <c r="AM46" s="568"/>
      <c r="AN46" s="568"/>
      <c r="AO46" s="568"/>
      <c r="AP46" s="568"/>
      <c r="AQ46" s="568"/>
      <c r="AR46" s="568"/>
      <c r="AS46" s="568"/>
      <c r="AT46" s="568"/>
      <c r="AU46" s="568"/>
      <c r="AV46" s="568"/>
      <c r="AX46" s="180"/>
      <c r="AY46" s="180"/>
      <c r="AZ46" s="59" t="s">
        <v>182</v>
      </c>
      <c r="BA46" s="60">
        <v>60</v>
      </c>
      <c r="BB46" s="70" t="s">
        <v>198</v>
      </c>
      <c r="BC46" s="70"/>
      <c r="BD46" s="70"/>
      <c r="BE46" s="70"/>
      <c r="BF46" s="70"/>
      <c r="BG46" s="313"/>
      <c r="BH46" s="313"/>
      <c r="BI46" s="313"/>
      <c r="BJ46" s="313"/>
      <c r="BK46" s="313"/>
      <c r="BL46" s="313"/>
      <c r="BM46" s="86">
        <v>19</v>
      </c>
      <c r="BN46" s="87" t="s">
        <v>410</v>
      </c>
      <c r="BO46" s="88"/>
      <c r="BP46" s="88"/>
      <c r="BQ46" s="88"/>
      <c r="BR46" s="89"/>
      <c r="BS46" s="180"/>
      <c r="BT46" s="181"/>
      <c r="BU46" s="181"/>
      <c r="BV46" s="181"/>
      <c r="BW46" s="181"/>
      <c r="BX46" s="181"/>
      <c r="BY46" s="181"/>
      <c r="BZ46" s="181"/>
      <c r="CA46" s="181"/>
      <c r="CB46" s="181"/>
      <c r="CC46" s="181"/>
      <c r="CD46" s="181"/>
      <c r="CE46" s="181"/>
      <c r="CF46" s="181"/>
    </row>
    <row r="47" spans="1:98" ht="15" customHeight="1" thickBot="1" x14ac:dyDescent="0.3">
      <c r="A47" s="562"/>
      <c r="B47" s="574"/>
      <c r="C47" s="575"/>
      <c r="D47" s="576"/>
      <c r="E47" s="574"/>
      <c r="F47" s="575"/>
      <c r="G47" s="575"/>
      <c r="H47" s="576"/>
      <c r="I47" s="582"/>
      <c r="J47" s="580" t="s">
        <v>287</v>
      </c>
      <c r="K47" s="580"/>
      <c r="L47" s="580"/>
      <c r="M47" s="580"/>
      <c r="N47" s="580"/>
      <c r="O47" s="580"/>
      <c r="P47" s="580"/>
      <c r="Q47" s="580"/>
      <c r="R47" s="580"/>
      <c r="S47" s="580"/>
      <c r="T47" s="580"/>
      <c r="U47" s="580"/>
      <c r="V47" s="580"/>
      <c r="W47" s="580"/>
      <c r="X47" s="580"/>
      <c r="Y47" s="580"/>
      <c r="Z47" s="580"/>
      <c r="AA47" s="580"/>
      <c r="AB47" s="580"/>
      <c r="AC47" s="580"/>
      <c r="AD47" s="580"/>
      <c r="AE47" s="580"/>
      <c r="AF47" s="580"/>
      <c r="AG47" s="580"/>
      <c r="AH47" s="580"/>
      <c r="AI47" s="580"/>
      <c r="AJ47" s="580"/>
      <c r="AK47" s="580"/>
      <c r="AL47" s="580"/>
      <c r="AM47" s="580"/>
      <c r="AN47" s="580"/>
      <c r="AO47" s="580"/>
      <c r="AP47" s="580"/>
      <c r="AQ47" s="580"/>
      <c r="AR47" s="580"/>
      <c r="AS47" s="565" t="s">
        <v>286</v>
      </c>
      <c r="AT47" s="566"/>
      <c r="AU47" s="566"/>
      <c r="AV47" s="567"/>
      <c r="AX47" s="180"/>
      <c r="AY47" s="180"/>
      <c r="AZ47" s="59" t="s">
        <v>182</v>
      </c>
      <c r="BA47" s="60">
        <v>95</v>
      </c>
      <c r="BB47" s="70" t="s">
        <v>199</v>
      </c>
      <c r="BC47" s="70"/>
      <c r="BD47" s="70"/>
      <c r="BE47" s="70"/>
      <c r="BF47" s="70"/>
      <c r="BG47" s="313"/>
      <c r="BH47" s="313"/>
      <c r="BI47" s="313"/>
      <c r="BJ47" s="313"/>
      <c r="BK47" s="313"/>
      <c r="BL47" s="313"/>
      <c r="BM47" s="86"/>
      <c r="BN47" s="87" t="s">
        <v>245</v>
      </c>
      <c r="BO47" s="88"/>
      <c r="BP47" s="88"/>
      <c r="BQ47" s="88"/>
      <c r="BR47" s="89"/>
      <c r="BS47" s="180"/>
      <c r="BT47" s="181"/>
      <c r="BU47" s="181"/>
      <c r="BV47" s="181"/>
      <c r="BW47" s="181"/>
      <c r="BX47" s="181"/>
      <c r="BY47" s="181"/>
      <c r="BZ47" s="181"/>
      <c r="CA47" s="181"/>
      <c r="CB47" s="181"/>
      <c r="CC47" s="181"/>
      <c r="CD47" s="181"/>
      <c r="CE47" s="181"/>
      <c r="CF47" s="181"/>
    </row>
    <row r="48" spans="1:98" ht="15.75" thickBot="1" x14ac:dyDescent="0.3">
      <c r="A48" s="563"/>
      <c r="B48" s="577" t="s">
        <v>292</v>
      </c>
      <c r="C48" s="578"/>
      <c r="D48" s="579"/>
      <c r="E48" s="586" t="s">
        <v>292</v>
      </c>
      <c r="F48" s="587"/>
      <c r="G48" s="587"/>
      <c r="H48" s="588"/>
      <c r="I48" s="563"/>
      <c r="J48" s="294" t="s">
        <v>149</v>
      </c>
      <c r="K48" s="294" t="s">
        <v>284</v>
      </c>
      <c r="L48" s="294" t="s">
        <v>285</v>
      </c>
      <c r="M48" s="307" t="s">
        <v>271</v>
      </c>
      <c r="N48" s="308" t="s">
        <v>151</v>
      </c>
      <c r="O48" s="308" t="s">
        <v>272</v>
      </c>
      <c r="P48" s="308" t="s">
        <v>150</v>
      </c>
      <c r="Q48" s="308" t="s">
        <v>154</v>
      </c>
      <c r="R48" s="308" t="s">
        <v>155</v>
      </c>
      <c r="S48" s="308" t="s">
        <v>156</v>
      </c>
      <c r="T48" s="308" t="s">
        <v>157</v>
      </c>
      <c r="U48" s="308" t="s">
        <v>158</v>
      </c>
      <c r="V48" s="308" t="s">
        <v>159</v>
      </c>
      <c r="W48" s="308" t="s">
        <v>160</v>
      </c>
      <c r="X48" s="308" t="s">
        <v>161</v>
      </c>
      <c r="Y48" s="308" t="s">
        <v>274</v>
      </c>
      <c r="Z48" s="308" t="s">
        <v>267</v>
      </c>
      <c r="AA48" s="308" t="s">
        <v>268</v>
      </c>
      <c r="AB48" s="308" t="s">
        <v>269</v>
      </c>
      <c r="AC48" s="308" t="s">
        <v>270</v>
      </c>
      <c r="AD48" s="308" t="s">
        <v>162</v>
      </c>
      <c r="AE48" s="308" t="s">
        <v>152</v>
      </c>
      <c r="AF48" s="308" t="s">
        <v>153</v>
      </c>
      <c r="AG48" s="308" t="s">
        <v>266</v>
      </c>
      <c r="AH48" s="308" t="s">
        <v>275</v>
      </c>
      <c r="AI48" s="309" t="s">
        <v>190</v>
      </c>
      <c r="AJ48" s="294" t="s">
        <v>219</v>
      </c>
      <c r="AK48" s="294" t="s">
        <v>276</v>
      </c>
      <c r="AL48" s="294" t="s">
        <v>277</v>
      </c>
      <c r="AM48" s="294" t="s">
        <v>278</v>
      </c>
      <c r="AN48" s="294" t="s">
        <v>265</v>
      </c>
      <c r="AO48" s="294" t="s">
        <v>279</v>
      </c>
      <c r="AP48" s="294" t="s">
        <v>280</v>
      </c>
      <c r="AQ48" s="294" t="s">
        <v>281</v>
      </c>
      <c r="AR48" s="294" t="s">
        <v>282</v>
      </c>
      <c r="AS48" s="294"/>
      <c r="AT48" s="294"/>
      <c r="AU48" s="294"/>
      <c r="AV48" s="294"/>
      <c r="AX48" s="180"/>
      <c r="AY48" s="180"/>
      <c r="AZ48" s="59" t="s">
        <v>182</v>
      </c>
      <c r="BA48" s="60">
        <v>33</v>
      </c>
      <c r="BB48" s="70" t="s">
        <v>200</v>
      </c>
      <c r="BC48" s="70"/>
      <c r="BD48" s="70"/>
      <c r="BE48" s="70"/>
      <c r="BF48" s="70"/>
      <c r="BG48" s="313"/>
      <c r="BH48" s="313"/>
      <c r="BI48" s="313"/>
      <c r="BJ48" s="313"/>
      <c r="BK48" s="313"/>
      <c r="BL48" s="313"/>
      <c r="BM48" s="86"/>
      <c r="BN48" s="87" t="s">
        <v>247</v>
      </c>
      <c r="BO48" s="88"/>
      <c r="BP48" s="88"/>
      <c r="BQ48" s="88"/>
      <c r="BR48" s="89"/>
      <c r="BS48" s="180"/>
      <c r="BT48" s="181"/>
      <c r="BU48" s="181"/>
      <c r="BV48" s="181"/>
      <c r="BW48" s="181"/>
      <c r="BX48" s="181"/>
      <c r="BY48" s="181"/>
      <c r="BZ48" s="181"/>
      <c r="CA48" s="181"/>
      <c r="CB48" s="181"/>
      <c r="CC48" s="181"/>
      <c r="CD48" s="181"/>
      <c r="CE48" s="181"/>
      <c r="CF48" s="181"/>
      <c r="CN48" s="273"/>
      <c r="CO48" s="273"/>
      <c r="CP48" s="273"/>
      <c r="CQ48" s="273"/>
      <c r="CR48" s="273"/>
      <c r="CS48" s="273"/>
      <c r="CT48" s="273"/>
    </row>
    <row r="49" spans="1:91" s="273" customFormat="1" x14ac:dyDescent="0.25">
      <c r="A49" s="63"/>
      <c r="B49" s="583"/>
      <c r="C49" s="584"/>
      <c r="D49" s="585"/>
      <c r="E49" s="583"/>
      <c r="F49" s="584"/>
      <c r="G49" s="584"/>
      <c r="H49" s="585"/>
      <c r="I49" s="50"/>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6"/>
      <c r="AX49" s="313"/>
      <c r="AY49" s="313"/>
      <c r="AZ49" s="59" t="s">
        <v>182</v>
      </c>
      <c r="BA49" s="60">
        <v>35</v>
      </c>
      <c r="BB49" s="70" t="s">
        <v>201</v>
      </c>
      <c r="BC49" s="70"/>
      <c r="BD49" s="70"/>
      <c r="BE49" s="70"/>
      <c r="BF49" s="70"/>
      <c r="BG49" s="313"/>
      <c r="BH49" s="313"/>
      <c r="BI49" s="313"/>
      <c r="BJ49" s="313"/>
      <c r="BK49" s="313"/>
      <c r="BL49" s="313"/>
      <c r="BM49" s="86"/>
      <c r="BN49" s="87" t="s">
        <v>248</v>
      </c>
      <c r="BO49" s="88"/>
      <c r="BP49" s="88"/>
      <c r="BQ49" s="88"/>
      <c r="BR49" s="89"/>
      <c r="BS49" s="180"/>
      <c r="BT49" s="181"/>
      <c r="BU49" s="181"/>
      <c r="BV49" s="181"/>
      <c r="BW49" s="181"/>
      <c r="BX49" s="181"/>
      <c r="BY49" s="181"/>
      <c r="BZ49" s="181"/>
      <c r="CA49" s="181"/>
      <c r="CB49" s="181"/>
      <c r="CC49" s="181"/>
      <c r="CD49" s="181"/>
      <c r="CE49" s="181"/>
      <c r="CF49" s="181"/>
      <c r="CG49" s="182"/>
      <c r="CH49" s="182"/>
      <c r="CI49" s="182"/>
      <c r="CJ49" s="182"/>
      <c r="CK49" s="182"/>
      <c r="CL49" s="182"/>
      <c r="CM49" s="182"/>
    </row>
    <row r="50" spans="1:91" s="273" customFormat="1" x14ac:dyDescent="0.25">
      <c r="A50" s="64"/>
      <c r="B50" s="556"/>
      <c r="C50" s="557"/>
      <c r="D50" s="558"/>
      <c r="E50" s="556"/>
      <c r="F50" s="557"/>
      <c r="G50" s="557"/>
      <c r="H50" s="55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52"/>
      <c r="AX50" s="313"/>
      <c r="AY50" s="313"/>
      <c r="AZ50" s="59" t="s">
        <v>182</v>
      </c>
      <c r="BA50" s="60">
        <v>36</v>
      </c>
      <c r="BB50" s="70" t="s">
        <v>202</v>
      </c>
      <c r="BC50" s="70"/>
      <c r="BD50" s="70"/>
      <c r="BE50" s="70"/>
      <c r="BF50" s="70"/>
      <c r="BG50" s="313"/>
      <c r="BH50" s="313"/>
      <c r="BI50" s="313"/>
      <c r="BJ50" s="313"/>
      <c r="BK50" s="313"/>
      <c r="BL50" s="313"/>
      <c r="BM50" s="86"/>
      <c r="BN50" s="87" t="s">
        <v>251</v>
      </c>
      <c r="BO50" s="88"/>
      <c r="BP50" s="88"/>
      <c r="BQ50" s="88"/>
      <c r="BR50" s="89"/>
      <c r="BS50" s="180"/>
      <c r="BT50" s="181"/>
      <c r="BU50" s="181"/>
      <c r="BV50" s="181"/>
      <c r="BW50" s="181"/>
      <c r="BX50" s="181"/>
      <c r="BY50" s="181"/>
      <c r="BZ50" s="181"/>
      <c r="CA50" s="181"/>
      <c r="CB50" s="181"/>
      <c r="CC50" s="181"/>
      <c r="CD50" s="181"/>
      <c r="CE50" s="181"/>
      <c r="CF50" s="181"/>
      <c r="CG50" s="182"/>
      <c r="CH50" s="182"/>
      <c r="CI50" s="182"/>
      <c r="CJ50" s="182"/>
      <c r="CK50" s="182"/>
      <c r="CL50" s="182"/>
      <c r="CM50" s="182"/>
    </row>
    <row r="51" spans="1:91" s="273" customFormat="1" ht="12.75" x14ac:dyDescent="0.2">
      <c r="A51" s="64"/>
      <c r="B51" s="556"/>
      <c r="C51" s="557"/>
      <c r="D51" s="558"/>
      <c r="E51" s="556"/>
      <c r="F51" s="557"/>
      <c r="G51" s="557"/>
      <c r="H51" s="55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52"/>
      <c r="AX51" s="313"/>
      <c r="AY51" s="313"/>
      <c r="AZ51" s="59" t="s">
        <v>182</v>
      </c>
      <c r="BA51" s="60">
        <v>3</v>
      </c>
      <c r="BB51" s="70" t="s">
        <v>203</v>
      </c>
      <c r="BC51" s="70"/>
      <c r="BD51" s="70"/>
      <c r="BE51" s="70"/>
      <c r="BF51" s="70"/>
      <c r="BG51" s="313"/>
      <c r="BH51" s="313"/>
      <c r="BI51" s="313"/>
      <c r="BJ51" s="313"/>
      <c r="BK51" s="313"/>
      <c r="BL51" s="313"/>
      <c r="BM51" s="86"/>
      <c r="BN51" s="87" t="s">
        <v>252</v>
      </c>
      <c r="BO51" s="88"/>
      <c r="BP51" s="88"/>
      <c r="BQ51" s="88"/>
      <c r="BR51" s="89"/>
      <c r="BS51" s="313"/>
      <c r="BT51" s="313"/>
      <c r="BU51" s="313"/>
      <c r="BV51" s="313"/>
      <c r="BW51" s="313"/>
      <c r="BX51" s="313"/>
      <c r="BY51" s="313"/>
      <c r="BZ51" s="313"/>
      <c r="CA51" s="313"/>
      <c r="CB51" s="313"/>
      <c r="CC51" s="313"/>
      <c r="CD51" s="313"/>
      <c r="CE51" s="313"/>
      <c r="CF51" s="313"/>
    </row>
    <row r="52" spans="1:91" s="273" customFormat="1" ht="12.75" x14ac:dyDescent="0.2">
      <c r="A52" s="64"/>
      <c r="B52" s="556"/>
      <c r="C52" s="557"/>
      <c r="D52" s="558"/>
      <c r="E52" s="556"/>
      <c r="F52" s="557"/>
      <c r="G52" s="557"/>
      <c r="H52" s="55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52"/>
      <c r="AX52" s="313"/>
      <c r="AY52" s="313"/>
      <c r="AZ52" s="59" t="s">
        <v>182</v>
      </c>
      <c r="BA52" s="60">
        <v>39</v>
      </c>
      <c r="BB52" s="70" t="s">
        <v>204</v>
      </c>
      <c r="BC52" s="70"/>
      <c r="BD52" s="70"/>
      <c r="BE52" s="70"/>
      <c r="BF52" s="70"/>
      <c r="BG52" s="313"/>
      <c r="BH52" s="313"/>
      <c r="BI52" s="313"/>
      <c r="BJ52" s="313"/>
      <c r="BK52" s="313"/>
      <c r="BL52" s="313"/>
      <c r="BM52" s="86"/>
      <c r="BN52" s="87" t="s">
        <v>253</v>
      </c>
      <c r="BO52" s="88"/>
      <c r="BP52" s="88"/>
      <c r="BQ52" s="88"/>
      <c r="BR52" s="89"/>
      <c r="BS52" s="313"/>
      <c r="BT52" s="313"/>
      <c r="BU52" s="313"/>
      <c r="BV52" s="313"/>
      <c r="BW52" s="313"/>
      <c r="BX52" s="313"/>
      <c r="BY52" s="313"/>
      <c r="BZ52" s="313"/>
      <c r="CA52" s="313"/>
      <c r="CB52" s="313"/>
      <c r="CC52" s="313"/>
      <c r="CD52" s="313"/>
      <c r="CE52" s="313"/>
      <c r="CF52" s="313"/>
    </row>
    <row r="53" spans="1:91" s="273" customFormat="1" ht="12.75" x14ac:dyDescent="0.2">
      <c r="A53" s="64"/>
      <c r="B53" s="556"/>
      <c r="C53" s="557"/>
      <c r="D53" s="558"/>
      <c r="E53" s="556"/>
      <c r="F53" s="557"/>
      <c r="G53" s="557"/>
      <c r="H53" s="55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52"/>
      <c r="AX53" s="313"/>
      <c r="AY53" s="313"/>
      <c r="AZ53" s="59" t="s">
        <v>182</v>
      </c>
      <c r="BA53" s="60">
        <v>84</v>
      </c>
      <c r="BB53" s="70" t="s">
        <v>205</v>
      </c>
      <c r="BC53" s="70"/>
      <c r="BD53" s="70"/>
      <c r="BE53" s="70"/>
      <c r="BF53" s="70"/>
      <c r="BG53" s="313"/>
      <c r="BH53" s="313"/>
      <c r="BI53" s="313"/>
      <c r="BJ53" s="313"/>
      <c r="BK53" s="313"/>
      <c r="BL53" s="313"/>
      <c r="BM53" s="86"/>
      <c r="BN53" s="87" t="s">
        <v>255</v>
      </c>
      <c r="BO53" s="88"/>
      <c r="BP53" s="88"/>
      <c r="BQ53" s="88"/>
      <c r="BR53" s="89"/>
      <c r="BS53" s="313"/>
      <c r="BT53" s="313"/>
      <c r="BU53" s="313"/>
      <c r="BV53" s="313"/>
      <c r="BW53" s="313"/>
      <c r="BX53" s="313"/>
      <c r="BY53" s="313"/>
      <c r="BZ53" s="313"/>
      <c r="CA53" s="313"/>
      <c r="CB53" s="313"/>
      <c r="CC53" s="313"/>
      <c r="CD53" s="313"/>
      <c r="CE53" s="313"/>
      <c r="CF53" s="313"/>
    </row>
    <row r="54" spans="1:91" s="273" customFormat="1" ht="12.75" x14ac:dyDescent="0.2">
      <c r="A54" s="64"/>
      <c r="B54" s="556"/>
      <c r="C54" s="557"/>
      <c r="D54" s="558"/>
      <c r="E54" s="556"/>
      <c r="F54" s="557"/>
      <c r="G54" s="557"/>
      <c r="H54" s="55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52"/>
      <c r="AX54" s="313"/>
      <c r="AY54" s="313"/>
      <c r="AZ54" s="59" t="s">
        <v>182</v>
      </c>
      <c r="BA54" s="60">
        <v>88</v>
      </c>
      <c r="BB54" s="70" t="s">
        <v>206</v>
      </c>
      <c r="BC54" s="70"/>
      <c r="BD54" s="70"/>
      <c r="BE54" s="70"/>
      <c r="BF54" s="70"/>
      <c r="BG54" s="313"/>
      <c r="BH54" s="313"/>
      <c r="BI54" s="313"/>
      <c r="BJ54" s="313"/>
      <c r="BK54" s="313"/>
      <c r="BL54" s="313"/>
      <c r="BM54" s="86"/>
      <c r="BN54" s="87" t="s">
        <v>256</v>
      </c>
      <c r="BO54" s="88"/>
      <c r="BP54" s="88"/>
      <c r="BQ54" s="88"/>
      <c r="BR54" s="89"/>
      <c r="BS54" s="313"/>
      <c r="BT54" s="313"/>
      <c r="BU54" s="313"/>
      <c r="BV54" s="313"/>
      <c r="BW54" s="313"/>
      <c r="BX54" s="313"/>
      <c r="BY54" s="313"/>
      <c r="BZ54" s="313"/>
      <c r="CA54" s="313"/>
      <c r="CB54" s="313"/>
      <c r="CC54" s="313"/>
      <c r="CD54" s="313"/>
      <c r="CE54" s="313"/>
      <c r="CF54" s="313"/>
    </row>
    <row r="55" spans="1:91" s="273" customFormat="1" ht="12.75" x14ac:dyDescent="0.2">
      <c r="A55" s="64"/>
      <c r="B55" s="556"/>
      <c r="C55" s="557"/>
      <c r="D55" s="558"/>
      <c r="E55" s="556"/>
      <c r="F55" s="557"/>
      <c r="G55" s="557"/>
      <c r="H55" s="55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52"/>
      <c r="AX55" s="313"/>
      <c r="AY55" s="313"/>
      <c r="AZ55" s="59" t="s">
        <v>182</v>
      </c>
      <c r="BA55" s="60">
        <v>70</v>
      </c>
      <c r="BB55" s="70" t="s">
        <v>207</v>
      </c>
      <c r="BC55" s="70"/>
      <c r="BD55" s="70"/>
      <c r="BE55" s="70"/>
      <c r="BF55" s="70"/>
      <c r="BG55" s="313"/>
      <c r="BH55" s="313"/>
      <c r="BI55" s="313"/>
      <c r="BJ55" s="313"/>
      <c r="BK55" s="313"/>
      <c r="BL55" s="313"/>
      <c r="BM55" s="86"/>
      <c r="BN55" s="87" t="s">
        <v>258</v>
      </c>
      <c r="BO55" s="88"/>
      <c r="BP55" s="88"/>
      <c r="BQ55" s="88"/>
      <c r="BR55" s="89"/>
      <c r="BS55" s="313"/>
      <c r="BT55" s="313"/>
      <c r="BU55" s="313"/>
      <c r="BV55" s="313"/>
      <c r="BW55" s="313"/>
      <c r="BX55" s="313"/>
      <c r="BY55" s="313"/>
      <c r="BZ55" s="313"/>
      <c r="CA55" s="313"/>
      <c r="CB55" s="313"/>
      <c r="CC55" s="313"/>
      <c r="CD55" s="313"/>
      <c r="CE55" s="313"/>
      <c r="CF55" s="313"/>
    </row>
    <row r="56" spans="1:91" s="273" customFormat="1" ht="12.75" x14ac:dyDescent="0.2">
      <c r="A56" s="64"/>
      <c r="B56" s="556"/>
      <c r="C56" s="557"/>
      <c r="D56" s="558"/>
      <c r="E56" s="556"/>
      <c r="F56" s="557"/>
      <c r="G56" s="557"/>
      <c r="H56" s="55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52"/>
      <c r="AX56" s="313"/>
      <c r="AY56" s="313"/>
      <c r="AZ56" s="59" t="s">
        <v>182</v>
      </c>
      <c r="BA56" s="60">
        <v>16</v>
      </c>
      <c r="BB56" s="70" t="s">
        <v>208</v>
      </c>
      <c r="BC56" s="70"/>
      <c r="BD56" s="70"/>
      <c r="BE56" s="70"/>
      <c r="BF56" s="70"/>
      <c r="BG56" s="313"/>
      <c r="BH56" s="313"/>
      <c r="BI56" s="313"/>
      <c r="BJ56" s="313"/>
      <c r="BK56" s="313"/>
      <c r="BL56" s="313"/>
      <c r="BM56" s="86"/>
      <c r="BN56" s="87" t="s">
        <v>260</v>
      </c>
      <c r="BO56" s="88"/>
      <c r="BP56" s="88"/>
      <c r="BQ56" s="88"/>
      <c r="BR56" s="89"/>
      <c r="BS56" s="313"/>
      <c r="BT56" s="313"/>
      <c r="BU56" s="313"/>
      <c r="BV56" s="313"/>
      <c r="BW56" s="313"/>
      <c r="BX56" s="313"/>
      <c r="BY56" s="313"/>
      <c r="BZ56" s="313"/>
      <c r="CA56" s="313"/>
      <c r="CB56" s="313"/>
      <c r="CC56" s="313"/>
      <c r="CD56" s="313"/>
      <c r="CE56" s="313"/>
      <c r="CF56" s="313"/>
    </row>
    <row r="57" spans="1:91" s="273" customFormat="1" ht="13.5" thickBot="1" x14ac:dyDescent="0.25">
      <c r="A57" s="64"/>
      <c r="B57" s="556"/>
      <c r="C57" s="557"/>
      <c r="D57" s="558"/>
      <c r="E57" s="556"/>
      <c r="F57" s="557"/>
      <c r="G57" s="557"/>
      <c r="H57" s="55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52"/>
      <c r="AX57" s="313"/>
      <c r="AY57" s="313"/>
      <c r="AZ57" s="59" t="s">
        <v>182</v>
      </c>
      <c r="BA57" s="60">
        <v>41</v>
      </c>
      <c r="BB57" s="70" t="s">
        <v>209</v>
      </c>
      <c r="BC57" s="70"/>
      <c r="BD57" s="70"/>
      <c r="BE57" s="70"/>
      <c r="BF57" s="70"/>
      <c r="BG57" s="313"/>
      <c r="BH57" s="313"/>
      <c r="BI57" s="313"/>
      <c r="BJ57" s="313"/>
      <c r="BK57" s="313"/>
      <c r="BL57" s="313"/>
      <c r="BM57" s="90"/>
      <c r="BN57" s="91" t="s">
        <v>263</v>
      </c>
      <c r="BO57" s="92"/>
      <c r="BP57" s="92"/>
      <c r="BQ57" s="92"/>
      <c r="BR57" s="93"/>
      <c r="BS57" s="313"/>
      <c r="BT57" s="313"/>
      <c r="BU57" s="313"/>
      <c r="BV57" s="313"/>
      <c r="BW57" s="313"/>
      <c r="BX57" s="313"/>
      <c r="BY57" s="313"/>
      <c r="BZ57" s="313"/>
      <c r="CA57" s="313"/>
      <c r="CB57" s="313"/>
      <c r="CC57" s="313"/>
      <c r="CD57" s="313"/>
      <c r="CE57" s="313"/>
      <c r="CF57" s="313"/>
    </row>
    <row r="58" spans="1:91" s="273" customFormat="1" ht="12.75" x14ac:dyDescent="0.2">
      <c r="A58" s="64"/>
      <c r="B58" s="556"/>
      <c r="C58" s="557"/>
      <c r="D58" s="558"/>
      <c r="E58" s="556"/>
      <c r="F58" s="557"/>
      <c r="G58" s="557"/>
      <c r="H58" s="55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52"/>
      <c r="AX58" s="313"/>
      <c r="AY58" s="313"/>
      <c r="AZ58" s="59" t="s">
        <v>182</v>
      </c>
      <c r="BA58" s="60">
        <v>90</v>
      </c>
      <c r="BB58" s="70" t="s">
        <v>210</v>
      </c>
      <c r="BC58" s="70"/>
      <c r="BD58" s="70"/>
      <c r="BE58" s="70"/>
      <c r="BF58" s="70"/>
      <c r="BG58" s="313"/>
      <c r="BH58" s="180"/>
      <c r="BI58" s="180"/>
      <c r="BJ58" s="180"/>
      <c r="BK58" s="180"/>
      <c r="BL58" s="313"/>
      <c r="BM58" s="313"/>
      <c r="BN58" s="313"/>
      <c r="BO58" s="313"/>
      <c r="BP58" s="313"/>
      <c r="BQ58" s="313"/>
      <c r="BR58" s="313"/>
      <c r="BS58" s="313"/>
      <c r="BT58" s="313"/>
      <c r="BU58" s="313"/>
      <c r="BV58" s="313"/>
      <c r="BW58" s="313"/>
      <c r="BX58" s="313"/>
      <c r="BY58" s="313"/>
      <c r="BZ58" s="313"/>
      <c r="CA58" s="313"/>
      <c r="CB58" s="313"/>
      <c r="CC58" s="313"/>
      <c r="CD58" s="313"/>
      <c r="CE58" s="313"/>
      <c r="CF58" s="313"/>
    </row>
    <row r="59" spans="1:91" s="273" customFormat="1" ht="12.75" x14ac:dyDescent="0.2">
      <c r="A59" s="64"/>
      <c r="B59" s="556"/>
      <c r="C59" s="557"/>
      <c r="D59" s="558"/>
      <c r="E59" s="556"/>
      <c r="F59" s="557"/>
      <c r="G59" s="557"/>
      <c r="H59" s="55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52"/>
      <c r="AX59" s="313"/>
      <c r="AY59" s="313"/>
      <c r="AZ59" s="59" t="s">
        <v>182</v>
      </c>
      <c r="BA59" s="60">
        <v>42</v>
      </c>
      <c r="BB59" s="70" t="s">
        <v>211</v>
      </c>
      <c r="BC59" s="70"/>
      <c r="BD59" s="70"/>
      <c r="BE59" s="70"/>
      <c r="BF59" s="70"/>
      <c r="BG59" s="180"/>
      <c r="BH59" s="180"/>
      <c r="BI59" s="180"/>
      <c r="BJ59" s="180"/>
      <c r="BK59" s="180"/>
      <c r="BL59" s="180"/>
      <c r="BM59" s="313"/>
      <c r="BN59" s="313"/>
      <c r="BO59" s="313"/>
      <c r="BP59" s="313"/>
      <c r="BQ59" s="313"/>
      <c r="BR59" s="313"/>
      <c r="BS59" s="313"/>
      <c r="BT59" s="313"/>
      <c r="BU59" s="313"/>
      <c r="BV59" s="313"/>
      <c r="BW59" s="313"/>
      <c r="BX59" s="313"/>
      <c r="BY59" s="313"/>
      <c r="BZ59" s="313"/>
      <c r="CA59" s="313"/>
      <c r="CB59" s="313"/>
      <c r="CC59" s="313"/>
      <c r="CD59" s="313"/>
      <c r="CE59" s="313"/>
      <c r="CF59" s="313"/>
    </row>
    <row r="60" spans="1:91" s="273" customFormat="1" ht="12.75" x14ac:dyDescent="0.2">
      <c r="A60" s="64"/>
      <c r="B60" s="556"/>
      <c r="C60" s="557"/>
      <c r="D60" s="558"/>
      <c r="E60" s="556"/>
      <c r="F60" s="557"/>
      <c r="G60" s="557"/>
      <c r="H60" s="55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52"/>
      <c r="AX60" s="313"/>
      <c r="AY60" s="313"/>
      <c r="AZ60" s="59" t="s">
        <v>182</v>
      </c>
      <c r="BA60" s="60">
        <v>10</v>
      </c>
      <c r="BB60" s="70" t="s">
        <v>212</v>
      </c>
      <c r="BC60" s="70"/>
      <c r="BD60" s="70"/>
      <c r="BE60" s="70"/>
      <c r="BF60" s="70"/>
      <c r="BG60" s="180"/>
      <c r="BH60" s="180"/>
      <c r="BI60" s="180"/>
      <c r="BJ60" s="180"/>
      <c r="BK60" s="180"/>
      <c r="BL60" s="180"/>
      <c r="BM60" s="313"/>
      <c r="BN60" s="313"/>
      <c r="BO60" s="313"/>
      <c r="BP60" s="313"/>
      <c r="BQ60" s="313"/>
      <c r="BR60" s="313"/>
      <c r="BS60" s="313"/>
      <c r="BT60" s="313"/>
      <c r="BU60" s="313"/>
      <c r="BV60" s="313"/>
      <c r="BW60" s="313"/>
      <c r="BX60" s="313"/>
      <c r="BY60" s="313"/>
      <c r="BZ60" s="313"/>
      <c r="CA60" s="313"/>
      <c r="CB60" s="313"/>
      <c r="CC60" s="313"/>
      <c r="CD60" s="313"/>
      <c r="CE60" s="313"/>
      <c r="CF60" s="313"/>
    </row>
    <row r="61" spans="1:91" s="273" customFormat="1" ht="12.75" x14ac:dyDescent="0.2">
      <c r="A61" s="64"/>
      <c r="B61" s="556"/>
      <c r="C61" s="557"/>
      <c r="D61" s="558"/>
      <c r="E61" s="556"/>
      <c r="F61" s="557"/>
      <c r="G61" s="557"/>
      <c r="H61" s="55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52"/>
      <c r="AX61" s="313"/>
      <c r="AY61" s="313"/>
      <c r="AZ61" s="59" t="s">
        <v>182</v>
      </c>
      <c r="BA61" s="60">
        <v>72</v>
      </c>
      <c r="BB61" s="70" t="s">
        <v>213</v>
      </c>
      <c r="BC61" s="70"/>
      <c r="BD61" s="70"/>
      <c r="BE61" s="70"/>
      <c r="BF61" s="70"/>
      <c r="BG61" s="180"/>
      <c r="BH61" s="180"/>
      <c r="BI61" s="180"/>
      <c r="BJ61" s="180"/>
      <c r="BK61" s="180"/>
      <c r="BL61" s="180"/>
      <c r="BM61" s="313"/>
      <c r="BN61" s="313"/>
      <c r="BO61" s="313"/>
      <c r="BP61" s="313"/>
      <c r="BQ61" s="313"/>
      <c r="BR61" s="313"/>
      <c r="BS61" s="313"/>
      <c r="BT61" s="313"/>
      <c r="BU61" s="313"/>
      <c r="BV61" s="313"/>
      <c r="BW61" s="313"/>
      <c r="BX61" s="313"/>
      <c r="BY61" s="313"/>
      <c r="BZ61" s="313"/>
      <c r="CA61" s="313"/>
      <c r="CB61" s="313"/>
      <c r="CC61" s="313"/>
      <c r="CD61" s="313"/>
      <c r="CE61" s="313"/>
      <c r="CF61" s="313"/>
    </row>
    <row r="62" spans="1:91" s="273" customFormat="1" ht="12.75" x14ac:dyDescent="0.2">
      <c r="A62" s="64"/>
      <c r="B62" s="556"/>
      <c r="C62" s="557"/>
      <c r="D62" s="558"/>
      <c r="E62" s="556"/>
      <c r="F62" s="557"/>
      <c r="G62" s="557"/>
      <c r="H62" s="55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52"/>
      <c r="AX62" s="313"/>
      <c r="AY62" s="313"/>
      <c r="AZ62" s="59" t="s">
        <v>182</v>
      </c>
      <c r="BA62" s="60">
        <v>14</v>
      </c>
      <c r="BB62" s="70" t="s">
        <v>214</v>
      </c>
      <c r="BC62" s="70"/>
      <c r="BD62" s="70"/>
      <c r="BE62" s="70"/>
      <c r="BF62" s="70"/>
      <c r="BG62" s="180"/>
      <c r="BH62" s="180"/>
      <c r="BI62" s="180"/>
      <c r="BJ62" s="180"/>
      <c r="BK62" s="180"/>
      <c r="BL62" s="180"/>
      <c r="BM62" s="313"/>
      <c r="BN62" s="313"/>
      <c r="BO62" s="313"/>
      <c r="BP62" s="313"/>
      <c r="BQ62" s="313"/>
      <c r="BR62" s="313"/>
      <c r="BS62" s="313"/>
      <c r="BT62" s="313"/>
      <c r="BU62" s="313"/>
      <c r="BV62" s="313"/>
      <c r="BW62" s="313"/>
    </row>
    <row r="63" spans="1:91" s="273" customFormat="1" ht="12.75" x14ac:dyDescent="0.2">
      <c r="A63" s="64"/>
      <c r="B63" s="556"/>
      <c r="C63" s="557"/>
      <c r="D63" s="558"/>
      <c r="E63" s="556"/>
      <c r="F63" s="557"/>
      <c r="G63" s="557"/>
      <c r="H63" s="55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52"/>
      <c r="AX63" s="313"/>
      <c r="AY63" s="313"/>
      <c r="AZ63" s="59" t="s">
        <v>182</v>
      </c>
      <c r="BA63" s="60">
        <v>4</v>
      </c>
      <c r="BB63" s="70" t="s">
        <v>215</v>
      </c>
      <c r="BC63" s="70"/>
      <c r="BD63" s="70"/>
      <c r="BE63" s="70"/>
      <c r="BF63" s="70"/>
      <c r="BG63" s="180"/>
      <c r="BH63" s="180"/>
      <c r="BI63" s="180"/>
      <c r="BJ63" s="180"/>
      <c r="BK63" s="180"/>
      <c r="BL63" s="180"/>
      <c r="BM63" s="313"/>
      <c r="BN63" s="313"/>
      <c r="BO63" s="313"/>
      <c r="BP63" s="313"/>
      <c r="BQ63" s="313"/>
      <c r="BR63" s="313"/>
      <c r="BS63" s="313"/>
      <c r="BT63" s="313"/>
      <c r="BU63" s="313"/>
      <c r="BV63" s="313"/>
      <c r="BW63" s="313"/>
    </row>
    <row r="64" spans="1:91" s="273" customFormat="1" ht="12.75" x14ac:dyDescent="0.2">
      <c r="A64" s="64"/>
      <c r="B64" s="556"/>
      <c r="C64" s="557"/>
      <c r="D64" s="558"/>
      <c r="E64" s="556"/>
      <c r="F64" s="557"/>
      <c r="G64" s="557"/>
      <c r="H64" s="55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52"/>
      <c r="AX64" s="313"/>
      <c r="AY64" s="313"/>
      <c r="AZ64" s="59" t="s">
        <v>182</v>
      </c>
      <c r="BA64" s="60">
        <v>45</v>
      </c>
      <c r="BB64" s="70" t="s">
        <v>216</v>
      </c>
      <c r="BC64" s="70"/>
      <c r="BD64" s="70"/>
      <c r="BE64" s="70"/>
      <c r="BF64" s="70"/>
      <c r="BG64" s="180"/>
      <c r="BH64" s="180"/>
      <c r="BI64" s="180"/>
      <c r="BJ64" s="180"/>
      <c r="BK64" s="180"/>
      <c r="BL64" s="180"/>
      <c r="BM64" s="313"/>
      <c r="BN64" s="313"/>
      <c r="BO64" s="313"/>
      <c r="BP64" s="313"/>
      <c r="BQ64" s="313"/>
      <c r="BR64" s="313"/>
      <c r="BS64" s="313"/>
      <c r="BT64" s="313"/>
      <c r="BU64" s="313"/>
      <c r="BV64" s="313"/>
      <c r="BW64" s="313"/>
    </row>
    <row r="65" spans="1:98" s="273" customFormat="1" ht="12.75" x14ac:dyDescent="0.2">
      <c r="A65" s="64"/>
      <c r="B65" s="556"/>
      <c r="C65" s="557"/>
      <c r="D65" s="558"/>
      <c r="E65" s="556"/>
      <c r="F65" s="557"/>
      <c r="G65" s="557"/>
      <c r="H65" s="55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52"/>
      <c r="AX65" s="313"/>
      <c r="AY65" s="313"/>
      <c r="AZ65" s="59" t="s">
        <v>182</v>
      </c>
      <c r="BA65" s="60">
        <v>96</v>
      </c>
      <c r="BB65" s="70" t="s">
        <v>217</v>
      </c>
      <c r="BC65" s="70"/>
      <c r="BD65" s="70"/>
      <c r="BE65" s="70"/>
      <c r="BF65" s="70"/>
      <c r="BG65" s="180"/>
      <c r="BH65" s="180"/>
      <c r="BI65" s="180"/>
      <c r="BJ65" s="180"/>
      <c r="BK65" s="180"/>
      <c r="BL65" s="180"/>
      <c r="BM65" s="313"/>
      <c r="BN65" s="313"/>
      <c r="BO65" s="313"/>
      <c r="BP65" s="313"/>
      <c r="BQ65" s="313"/>
      <c r="BR65" s="313"/>
      <c r="BS65" s="313"/>
      <c r="BT65" s="313"/>
      <c r="BU65" s="313"/>
      <c r="BV65" s="313"/>
      <c r="BW65" s="313"/>
    </row>
    <row r="66" spans="1:98" s="273" customFormat="1" ht="12.75" x14ac:dyDescent="0.2">
      <c r="A66" s="64"/>
      <c r="B66" s="556"/>
      <c r="C66" s="557"/>
      <c r="D66" s="558"/>
      <c r="E66" s="556"/>
      <c r="F66" s="557"/>
      <c r="G66" s="557"/>
      <c r="H66" s="55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52"/>
      <c r="AX66" s="313"/>
      <c r="AY66" s="313"/>
      <c r="AZ66" s="59" t="s">
        <v>182</v>
      </c>
      <c r="BA66" s="60">
        <v>46</v>
      </c>
      <c r="BB66" s="70" t="s">
        <v>218</v>
      </c>
      <c r="BC66" s="70"/>
      <c r="BD66" s="70"/>
      <c r="BE66" s="70"/>
      <c r="BF66" s="70"/>
      <c r="BG66" s="180"/>
      <c r="BH66" s="180"/>
      <c r="BI66" s="180"/>
      <c r="BJ66" s="180"/>
      <c r="BK66" s="180"/>
      <c r="BL66" s="180"/>
      <c r="BM66" s="313"/>
      <c r="BN66" s="313"/>
      <c r="BO66" s="313"/>
      <c r="BP66" s="313"/>
      <c r="BQ66" s="313"/>
      <c r="BR66" s="313"/>
      <c r="BS66" s="313"/>
      <c r="BT66" s="313"/>
      <c r="BU66" s="313"/>
      <c r="BV66" s="313"/>
      <c r="BW66" s="313"/>
    </row>
    <row r="67" spans="1:98" s="273" customFormat="1" ht="12.75" x14ac:dyDescent="0.2">
      <c r="A67" s="64"/>
      <c r="B67" s="556"/>
      <c r="C67" s="557"/>
      <c r="D67" s="558"/>
      <c r="E67" s="556"/>
      <c r="F67" s="557"/>
      <c r="G67" s="557"/>
      <c r="H67" s="55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52"/>
      <c r="AX67" s="313"/>
      <c r="AY67" s="313"/>
      <c r="AZ67" s="59" t="s">
        <v>182</v>
      </c>
      <c r="BA67" s="60">
        <v>68</v>
      </c>
      <c r="BB67" s="70" t="s">
        <v>219</v>
      </c>
      <c r="BC67" s="70"/>
      <c r="BD67" s="70"/>
      <c r="BE67" s="70"/>
      <c r="BF67" s="70"/>
      <c r="BG67" s="180"/>
      <c r="BH67" s="180"/>
      <c r="BI67" s="180"/>
      <c r="BJ67" s="180"/>
      <c r="BK67" s="180"/>
      <c r="BL67" s="180"/>
      <c r="BM67" s="180"/>
      <c r="BN67" s="180"/>
      <c r="BO67" s="180"/>
      <c r="BP67" s="180"/>
      <c r="BQ67" s="180"/>
      <c r="BR67" s="180"/>
      <c r="BS67" s="313"/>
      <c r="BT67" s="313"/>
      <c r="BU67" s="313"/>
      <c r="BV67" s="313"/>
      <c r="BW67" s="313"/>
    </row>
    <row r="68" spans="1:98" s="273" customFormat="1" ht="12.75" x14ac:dyDescent="0.2">
      <c r="A68" s="64"/>
      <c r="B68" s="556"/>
      <c r="C68" s="557"/>
      <c r="D68" s="558"/>
      <c r="E68" s="556"/>
      <c r="F68" s="557"/>
      <c r="G68" s="557"/>
      <c r="H68" s="55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52"/>
      <c r="AX68" s="313"/>
      <c r="AY68" s="313"/>
      <c r="AZ68" s="59" t="s">
        <v>182</v>
      </c>
      <c r="BA68" s="60">
        <v>66</v>
      </c>
      <c r="BB68" s="70" t="s">
        <v>220</v>
      </c>
      <c r="BC68" s="70"/>
      <c r="BD68" s="70"/>
      <c r="BE68" s="70"/>
      <c r="BF68" s="70"/>
      <c r="BG68" s="180"/>
      <c r="BH68" s="180"/>
      <c r="BI68" s="180"/>
      <c r="BJ68" s="180"/>
      <c r="BK68" s="180"/>
      <c r="BL68" s="180"/>
      <c r="BM68" s="180"/>
      <c r="BN68" s="180"/>
      <c r="BO68" s="180"/>
      <c r="BP68" s="180"/>
      <c r="BQ68" s="180"/>
      <c r="BR68" s="180"/>
      <c r="BS68" s="313"/>
      <c r="BT68" s="313"/>
      <c r="BU68" s="313"/>
      <c r="BV68" s="313"/>
      <c r="BW68" s="313"/>
    </row>
    <row r="69" spans="1:98" s="273" customFormat="1" ht="12.75" x14ac:dyDescent="0.2">
      <c r="A69" s="64"/>
      <c r="B69" s="556"/>
      <c r="C69" s="557"/>
      <c r="D69" s="558"/>
      <c r="E69" s="556"/>
      <c r="F69" s="557"/>
      <c r="G69" s="557"/>
      <c r="H69" s="55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52"/>
      <c r="AX69" s="313"/>
      <c r="AY69" s="313"/>
      <c r="AZ69" s="59" t="s">
        <v>182</v>
      </c>
      <c r="BA69" s="60">
        <v>86</v>
      </c>
      <c r="BB69" s="70" t="s">
        <v>221</v>
      </c>
      <c r="BC69" s="70"/>
      <c r="BD69" s="70"/>
      <c r="BE69" s="70"/>
      <c r="BF69" s="70"/>
      <c r="BG69" s="180"/>
      <c r="BH69" s="180"/>
      <c r="BI69" s="180"/>
      <c r="BJ69" s="180"/>
      <c r="BK69" s="180"/>
      <c r="BL69" s="180"/>
      <c r="BM69" s="180"/>
      <c r="BN69" s="180"/>
      <c r="BO69" s="180"/>
      <c r="BP69" s="180"/>
      <c r="BQ69" s="180"/>
      <c r="BR69" s="180"/>
      <c r="BS69" s="313"/>
      <c r="BT69" s="313"/>
      <c r="BU69" s="313"/>
      <c r="BV69" s="313"/>
      <c r="BW69" s="313"/>
    </row>
    <row r="70" spans="1:98" s="273" customFormat="1" ht="12.75" x14ac:dyDescent="0.2">
      <c r="A70" s="64"/>
      <c r="B70" s="556"/>
      <c r="C70" s="557"/>
      <c r="D70" s="558"/>
      <c r="E70" s="556"/>
      <c r="F70" s="557"/>
      <c r="G70" s="557"/>
      <c r="H70" s="55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52"/>
      <c r="AX70" s="313"/>
      <c r="AY70" s="313"/>
      <c r="AZ70" s="59" t="s">
        <v>182</v>
      </c>
      <c r="BA70" s="60">
        <v>47</v>
      </c>
      <c r="BB70" s="70" t="s">
        <v>222</v>
      </c>
      <c r="BC70" s="70"/>
      <c r="BD70" s="70"/>
      <c r="BE70" s="70"/>
      <c r="BF70" s="70"/>
      <c r="BG70" s="180"/>
      <c r="BH70" s="180"/>
      <c r="BI70" s="180"/>
      <c r="BJ70" s="180"/>
      <c r="BK70" s="180"/>
      <c r="BL70" s="180"/>
      <c r="BM70" s="180"/>
      <c r="BN70" s="180"/>
      <c r="BO70" s="180"/>
      <c r="BP70" s="180"/>
      <c r="BQ70" s="180"/>
      <c r="BR70" s="180"/>
      <c r="BS70" s="313"/>
      <c r="BT70" s="313"/>
      <c r="BU70" s="313"/>
      <c r="BV70" s="313"/>
      <c r="BW70" s="313"/>
    </row>
    <row r="71" spans="1:98" s="273" customFormat="1" ht="12.75" x14ac:dyDescent="0.2">
      <c r="A71" s="64"/>
      <c r="B71" s="556"/>
      <c r="C71" s="557"/>
      <c r="D71" s="558"/>
      <c r="E71" s="556"/>
      <c r="F71" s="557"/>
      <c r="G71" s="557"/>
      <c r="H71" s="55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52"/>
      <c r="AX71" s="313"/>
      <c r="AY71" s="313"/>
      <c r="AZ71" s="59" t="s">
        <v>182</v>
      </c>
      <c r="BA71" s="60">
        <v>48</v>
      </c>
      <c r="BB71" s="70" t="s">
        <v>223</v>
      </c>
      <c r="BC71" s="70"/>
      <c r="BD71" s="70"/>
      <c r="BE71" s="70"/>
      <c r="BF71" s="70"/>
      <c r="BG71" s="180"/>
      <c r="BH71" s="313"/>
      <c r="BI71" s="313"/>
      <c r="BJ71" s="313"/>
      <c r="BK71" s="313"/>
      <c r="BL71" s="180"/>
      <c r="BM71" s="180"/>
      <c r="BN71" s="180"/>
      <c r="BO71" s="180"/>
      <c r="BP71" s="180"/>
      <c r="BQ71" s="180"/>
      <c r="BR71" s="180"/>
      <c r="BS71" s="313"/>
      <c r="BT71" s="313"/>
      <c r="BU71" s="313"/>
      <c r="BV71" s="313"/>
      <c r="BW71" s="313"/>
    </row>
    <row r="72" spans="1:98" s="273" customFormat="1" ht="12.75" x14ac:dyDescent="0.2">
      <c r="A72" s="64"/>
      <c r="B72" s="556"/>
      <c r="C72" s="557"/>
      <c r="D72" s="558"/>
      <c r="E72" s="556"/>
      <c r="F72" s="557"/>
      <c r="G72" s="557"/>
      <c r="H72" s="55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52"/>
      <c r="AX72" s="313"/>
      <c r="AY72" s="313"/>
      <c r="AZ72" s="59" t="s">
        <v>182</v>
      </c>
      <c r="BA72" s="60">
        <v>49</v>
      </c>
      <c r="BB72" s="70" t="s">
        <v>224</v>
      </c>
      <c r="BC72" s="70"/>
      <c r="BD72" s="70"/>
      <c r="BE72" s="70"/>
      <c r="BF72" s="70"/>
      <c r="BG72" s="313"/>
      <c r="BH72" s="313"/>
      <c r="BI72" s="313"/>
      <c r="BJ72" s="313"/>
      <c r="BK72" s="313"/>
      <c r="BL72" s="313"/>
      <c r="BM72" s="180"/>
      <c r="BN72" s="180"/>
      <c r="BO72" s="180"/>
      <c r="BP72" s="180"/>
      <c r="BQ72" s="180"/>
      <c r="BR72" s="180"/>
      <c r="BS72" s="313"/>
      <c r="BT72" s="313"/>
      <c r="BU72" s="313"/>
      <c r="BV72" s="313"/>
      <c r="BW72" s="313"/>
    </row>
    <row r="73" spans="1:98" s="273" customFormat="1" x14ac:dyDescent="0.25">
      <c r="A73" s="64"/>
      <c r="B73" s="556"/>
      <c r="C73" s="557"/>
      <c r="D73" s="558"/>
      <c r="E73" s="556"/>
      <c r="F73" s="557"/>
      <c r="G73" s="557"/>
      <c r="H73" s="55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52"/>
      <c r="AX73" s="180"/>
      <c r="AY73" s="313"/>
      <c r="AZ73" s="59" t="s">
        <v>182</v>
      </c>
      <c r="BA73" s="60">
        <v>9</v>
      </c>
      <c r="BB73" s="70" t="s">
        <v>225</v>
      </c>
      <c r="BC73" s="70"/>
      <c r="BD73" s="70"/>
      <c r="BE73" s="70"/>
      <c r="BF73" s="70"/>
      <c r="BG73" s="313"/>
      <c r="BH73" s="313"/>
      <c r="BI73" s="313"/>
      <c r="BJ73" s="313"/>
      <c r="BK73" s="313"/>
      <c r="BL73" s="313"/>
      <c r="BM73" s="180"/>
      <c r="BN73" s="180"/>
      <c r="BO73" s="180"/>
      <c r="BP73" s="180"/>
      <c r="BQ73" s="180"/>
      <c r="BR73" s="180"/>
      <c r="BS73" s="313"/>
      <c r="BT73" s="313"/>
      <c r="BU73" s="313"/>
      <c r="BV73" s="313"/>
      <c r="BW73" s="313"/>
      <c r="CN73" s="182"/>
      <c r="CO73" s="182"/>
      <c r="CP73" s="182"/>
      <c r="CQ73" s="182"/>
      <c r="CR73" s="182"/>
      <c r="CS73" s="182"/>
      <c r="CT73" s="182"/>
    </row>
    <row r="74" spans="1:98" x14ac:dyDescent="0.25">
      <c r="A74" s="64"/>
      <c r="B74" s="556"/>
      <c r="C74" s="557"/>
      <c r="D74" s="558"/>
      <c r="E74" s="556"/>
      <c r="F74" s="557"/>
      <c r="G74" s="557"/>
      <c r="H74" s="55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52"/>
      <c r="AX74" s="180"/>
      <c r="AY74" s="180"/>
      <c r="AZ74" s="59" t="s">
        <v>182</v>
      </c>
      <c r="BA74" s="60">
        <v>50</v>
      </c>
      <c r="BB74" s="70" t="s">
        <v>226</v>
      </c>
      <c r="BC74" s="70"/>
      <c r="BD74" s="70"/>
      <c r="BE74" s="70"/>
      <c r="BF74" s="70"/>
      <c r="BG74" s="313"/>
      <c r="BH74" s="313"/>
      <c r="BI74" s="313"/>
      <c r="BJ74" s="313"/>
      <c r="BK74" s="313"/>
      <c r="BL74" s="313"/>
      <c r="BM74" s="180"/>
      <c r="BN74" s="180"/>
      <c r="BO74" s="180"/>
      <c r="BP74" s="180"/>
      <c r="BQ74" s="180"/>
      <c r="BR74" s="180"/>
      <c r="BS74" s="313"/>
      <c r="BT74" s="313"/>
      <c r="BU74" s="313"/>
      <c r="BV74" s="313"/>
      <c r="BW74" s="313"/>
      <c r="BX74" s="273"/>
      <c r="BY74" s="273"/>
      <c r="BZ74" s="273"/>
      <c r="CA74" s="273"/>
      <c r="CB74" s="273"/>
      <c r="CC74" s="273"/>
      <c r="CD74" s="273"/>
      <c r="CE74" s="273"/>
      <c r="CF74" s="273"/>
      <c r="CG74" s="273"/>
      <c r="CH74" s="273"/>
      <c r="CI74" s="273"/>
      <c r="CJ74" s="273"/>
      <c r="CK74" s="273"/>
      <c r="CL74" s="273"/>
      <c r="CM74" s="273"/>
    </row>
    <row r="75" spans="1:98" x14ac:dyDescent="0.25">
      <c r="A75" s="64"/>
      <c r="B75" s="556"/>
      <c r="C75" s="557"/>
      <c r="D75" s="558"/>
      <c r="E75" s="556"/>
      <c r="F75" s="557"/>
      <c r="G75" s="557"/>
      <c r="H75" s="55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52"/>
      <c r="AX75" s="180"/>
      <c r="AY75" s="180"/>
      <c r="AZ75" s="59" t="s">
        <v>182</v>
      </c>
      <c r="BA75" s="60">
        <v>93</v>
      </c>
      <c r="BB75" s="70" t="s">
        <v>227</v>
      </c>
      <c r="BC75" s="70"/>
      <c r="BD75" s="70"/>
      <c r="BE75" s="70"/>
      <c r="BF75" s="70"/>
      <c r="BG75" s="313"/>
      <c r="BH75" s="313"/>
      <c r="BI75" s="313"/>
      <c r="BJ75" s="313"/>
      <c r="BK75" s="313"/>
      <c r="BL75" s="313"/>
      <c r="BM75" s="180"/>
      <c r="BN75" s="180"/>
      <c r="BO75" s="180"/>
      <c r="BP75" s="180"/>
      <c r="BQ75" s="180"/>
      <c r="BR75" s="180"/>
      <c r="BS75" s="313"/>
      <c r="BT75" s="313"/>
      <c r="BU75" s="313"/>
      <c r="BV75" s="313"/>
      <c r="BW75" s="313"/>
      <c r="BX75" s="273"/>
      <c r="BY75" s="273"/>
      <c r="BZ75" s="273"/>
      <c r="CA75" s="273"/>
      <c r="CB75" s="273"/>
      <c r="CC75" s="273"/>
      <c r="CD75" s="273"/>
      <c r="CE75" s="273"/>
      <c r="CF75" s="273"/>
      <c r="CG75" s="273"/>
      <c r="CH75" s="273"/>
      <c r="CI75" s="273"/>
      <c r="CJ75" s="273"/>
      <c r="CK75" s="273"/>
      <c r="CL75" s="273"/>
      <c r="CM75" s="273"/>
    </row>
    <row r="76" spans="1:98" x14ac:dyDescent="0.25">
      <c r="A76" s="64"/>
      <c r="B76" s="556"/>
      <c r="C76" s="557"/>
      <c r="D76" s="558"/>
      <c r="E76" s="556"/>
      <c r="F76" s="557"/>
      <c r="G76" s="557"/>
      <c r="H76" s="55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52"/>
      <c r="AX76" s="180"/>
      <c r="AY76" s="180"/>
      <c r="AZ76" s="59" t="s">
        <v>182</v>
      </c>
      <c r="BA76" s="60">
        <v>52</v>
      </c>
      <c r="BB76" s="70" t="s">
        <v>228</v>
      </c>
      <c r="BC76" s="70"/>
      <c r="BD76" s="70"/>
      <c r="BE76" s="70"/>
      <c r="BF76" s="70"/>
      <c r="BG76" s="313"/>
      <c r="BH76" s="313"/>
      <c r="BI76" s="313"/>
      <c r="BJ76" s="313"/>
      <c r="BK76" s="313"/>
      <c r="BL76" s="313"/>
      <c r="BM76" s="180"/>
      <c r="BN76" s="180"/>
      <c r="BO76" s="180"/>
      <c r="BP76" s="180"/>
      <c r="BQ76" s="180"/>
      <c r="BR76" s="180"/>
      <c r="BS76" s="181"/>
      <c r="BT76" s="181"/>
      <c r="BU76" s="181"/>
      <c r="BV76" s="181"/>
      <c r="BW76" s="181"/>
    </row>
    <row r="77" spans="1:98" x14ac:dyDescent="0.25">
      <c r="A77" s="64"/>
      <c r="B77" s="556"/>
      <c r="C77" s="557"/>
      <c r="D77" s="558"/>
      <c r="E77" s="556"/>
      <c r="F77" s="557"/>
      <c r="G77" s="557"/>
      <c r="H77" s="55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52"/>
      <c r="AX77" s="180"/>
      <c r="AY77" s="180"/>
      <c r="AZ77" s="59" t="s">
        <v>182</v>
      </c>
      <c r="BA77" s="60">
        <v>53</v>
      </c>
      <c r="BB77" s="70" t="s">
        <v>229</v>
      </c>
      <c r="BC77" s="70"/>
      <c r="BD77" s="70"/>
      <c r="BE77" s="70"/>
      <c r="BF77" s="70"/>
      <c r="BG77" s="313"/>
      <c r="BH77" s="313"/>
      <c r="BI77" s="313"/>
      <c r="BJ77" s="313"/>
      <c r="BK77" s="313"/>
      <c r="BL77" s="313"/>
      <c r="BM77" s="180"/>
      <c r="BN77" s="180"/>
      <c r="BO77" s="180"/>
      <c r="BP77" s="180"/>
      <c r="BQ77" s="180"/>
      <c r="BR77" s="180"/>
      <c r="BS77" s="181"/>
      <c r="BT77" s="181"/>
      <c r="BU77" s="181"/>
      <c r="BV77" s="181"/>
      <c r="BW77" s="181"/>
    </row>
    <row r="78" spans="1:98" x14ac:dyDescent="0.25">
      <c r="A78" s="64"/>
      <c r="B78" s="556"/>
      <c r="C78" s="557"/>
      <c r="D78" s="558"/>
      <c r="E78" s="556"/>
      <c r="F78" s="557"/>
      <c r="G78" s="557"/>
      <c r="H78" s="55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52"/>
      <c r="AX78" s="180"/>
      <c r="AY78" s="180"/>
      <c r="AZ78" s="59" t="s">
        <v>182</v>
      </c>
      <c r="BA78" s="60">
        <v>59</v>
      </c>
      <c r="BB78" s="70" t="s">
        <v>230</v>
      </c>
      <c r="BC78" s="70"/>
      <c r="BD78" s="70"/>
      <c r="BE78" s="70"/>
      <c r="BF78" s="70"/>
      <c r="BG78" s="313"/>
      <c r="BH78" s="313"/>
      <c r="BI78" s="313"/>
      <c r="BJ78" s="313"/>
      <c r="BK78" s="313"/>
      <c r="BL78" s="313"/>
      <c r="BM78" s="180"/>
      <c r="BN78" s="180"/>
      <c r="BO78" s="180"/>
      <c r="BP78" s="180"/>
      <c r="BQ78" s="180"/>
      <c r="BR78" s="180"/>
      <c r="BS78" s="181"/>
      <c r="BT78" s="181"/>
      <c r="BU78" s="181"/>
      <c r="BV78" s="181"/>
      <c r="BW78" s="181"/>
    </row>
    <row r="79" spans="1:98" ht="15.75" thickBot="1" x14ac:dyDescent="0.3">
      <c r="A79" s="65"/>
      <c r="B79" s="589"/>
      <c r="C79" s="590"/>
      <c r="D79" s="591"/>
      <c r="E79" s="589"/>
      <c r="F79" s="590"/>
      <c r="G79" s="590"/>
      <c r="H79" s="591"/>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4"/>
      <c r="AX79" s="180"/>
      <c r="AY79" s="180"/>
      <c r="AZ79" s="59" t="s">
        <v>182</v>
      </c>
      <c r="BA79" s="60">
        <v>54</v>
      </c>
      <c r="BB79" s="70" t="s">
        <v>231</v>
      </c>
      <c r="BC79" s="70"/>
      <c r="BD79" s="70"/>
      <c r="BE79" s="70"/>
      <c r="BF79" s="70"/>
      <c r="BG79" s="313"/>
      <c r="BH79" s="313"/>
      <c r="BI79" s="313"/>
      <c r="BJ79" s="313"/>
      <c r="BK79" s="313"/>
      <c r="BL79" s="313"/>
      <c r="BM79" s="180"/>
      <c r="BN79" s="180"/>
      <c r="BO79" s="180"/>
      <c r="BP79" s="180"/>
      <c r="BQ79" s="180"/>
      <c r="BR79" s="180"/>
      <c r="BS79" s="181"/>
      <c r="BT79" s="181"/>
      <c r="BU79" s="181"/>
      <c r="BV79" s="181"/>
      <c r="BW79" s="181"/>
      <c r="CN79" s="177"/>
      <c r="CO79" s="177"/>
      <c r="CP79" s="177"/>
      <c r="CQ79" s="177"/>
      <c r="CR79" s="177"/>
      <c r="CS79" s="177"/>
      <c r="CT79" s="177"/>
    </row>
    <row r="80" spans="1:98" s="177" customFormat="1" x14ac:dyDescent="0.25">
      <c r="A80" s="180"/>
      <c r="B80" s="180"/>
      <c r="C80" s="180"/>
      <c r="D80" s="180"/>
      <c r="E80" s="180"/>
      <c r="F80" s="180"/>
      <c r="G80" s="180"/>
      <c r="H80" s="180"/>
      <c r="I80" s="328">
        <f t="shared" ref="I80:AV80" si="6">IF(SUM(I49:I79)&gt;0,GEOMEAN(I49:I79),0)</f>
        <v>0</v>
      </c>
      <c r="J80" s="328">
        <f t="shared" si="6"/>
        <v>0</v>
      </c>
      <c r="K80" s="328">
        <f t="shared" si="6"/>
        <v>0</v>
      </c>
      <c r="L80" s="328">
        <f t="shared" si="6"/>
        <v>0</v>
      </c>
      <c r="M80" s="328">
        <f t="shared" si="6"/>
        <v>0</v>
      </c>
      <c r="N80" s="328">
        <f t="shared" si="6"/>
        <v>0</v>
      </c>
      <c r="O80" s="328">
        <f t="shared" si="6"/>
        <v>0</v>
      </c>
      <c r="P80" s="328">
        <f t="shared" si="6"/>
        <v>0</v>
      </c>
      <c r="Q80" s="328">
        <f t="shared" si="6"/>
        <v>0</v>
      </c>
      <c r="R80" s="328">
        <f t="shared" si="6"/>
        <v>0</v>
      </c>
      <c r="S80" s="328">
        <f t="shared" si="6"/>
        <v>0</v>
      </c>
      <c r="T80" s="328">
        <f t="shared" si="6"/>
        <v>0</v>
      </c>
      <c r="U80" s="328">
        <f t="shared" si="6"/>
        <v>0</v>
      </c>
      <c r="V80" s="328">
        <f t="shared" si="6"/>
        <v>0</v>
      </c>
      <c r="W80" s="328">
        <f t="shared" si="6"/>
        <v>0</v>
      </c>
      <c r="X80" s="328">
        <f t="shared" si="6"/>
        <v>0</v>
      </c>
      <c r="Y80" s="328">
        <f t="shared" si="6"/>
        <v>0</v>
      </c>
      <c r="Z80" s="328">
        <f t="shared" si="6"/>
        <v>0</v>
      </c>
      <c r="AA80" s="328">
        <f t="shared" si="6"/>
        <v>0</v>
      </c>
      <c r="AB80" s="328">
        <f t="shared" si="6"/>
        <v>0</v>
      </c>
      <c r="AC80" s="328">
        <f t="shared" si="6"/>
        <v>0</v>
      </c>
      <c r="AD80" s="328">
        <f t="shared" si="6"/>
        <v>0</v>
      </c>
      <c r="AE80" s="328">
        <f t="shared" si="6"/>
        <v>0</v>
      </c>
      <c r="AF80" s="328">
        <f t="shared" si="6"/>
        <v>0</v>
      </c>
      <c r="AG80" s="328">
        <f t="shared" si="6"/>
        <v>0</v>
      </c>
      <c r="AH80" s="328">
        <f t="shared" si="6"/>
        <v>0</v>
      </c>
      <c r="AI80" s="328">
        <f t="shared" si="6"/>
        <v>0</v>
      </c>
      <c r="AJ80" s="328">
        <f t="shared" si="6"/>
        <v>0</v>
      </c>
      <c r="AK80" s="328">
        <f t="shared" si="6"/>
        <v>0</v>
      </c>
      <c r="AL80" s="328">
        <f t="shared" si="6"/>
        <v>0</v>
      </c>
      <c r="AM80" s="328">
        <f t="shared" si="6"/>
        <v>0</v>
      </c>
      <c r="AN80" s="328">
        <f t="shared" si="6"/>
        <v>0</v>
      </c>
      <c r="AO80" s="328">
        <f t="shared" si="6"/>
        <v>0</v>
      </c>
      <c r="AP80" s="328">
        <f t="shared" si="6"/>
        <v>0</v>
      </c>
      <c r="AQ80" s="328">
        <f t="shared" si="6"/>
        <v>0</v>
      </c>
      <c r="AR80" s="328">
        <f t="shared" si="6"/>
        <v>0</v>
      </c>
      <c r="AS80" s="328">
        <f t="shared" si="6"/>
        <v>0</v>
      </c>
      <c r="AT80" s="328">
        <f t="shared" si="6"/>
        <v>0</v>
      </c>
      <c r="AU80" s="328">
        <f t="shared" si="6"/>
        <v>0</v>
      </c>
      <c r="AV80" s="328">
        <f t="shared" si="6"/>
        <v>0</v>
      </c>
      <c r="AX80" s="180"/>
      <c r="AY80" s="180"/>
      <c r="AZ80" s="59" t="s">
        <v>182</v>
      </c>
      <c r="BA80" s="60">
        <v>57</v>
      </c>
      <c r="BB80" s="70" t="s">
        <v>232</v>
      </c>
      <c r="BC80" s="70"/>
      <c r="BD80" s="70"/>
      <c r="BE80" s="70"/>
      <c r="BF80" s="70"/>
      <c r="BG80" s="313"/>
      <c r="BH80" s="313"/>
      <c r="BI80" s="313"/>
      <c r="BJ80" s="313"/>
      <c r="BK80" s="313"/>
      <c r="BL80" s="313"/>
      <c r="BM80" s="313"/>
      <c r="BN80" s="313"/>
      <c r="BO80" s="313"/>
      <c r="BP80" s="313"/>
      <c r="BQ80" s="313"/>
      <c r="BR80" s="313"/>
      <c r="BS80" s="181"/>
      <c r="BT80" s="181"/>
      <c r="BU80" s="181"/>
      <c r="BV80" s="181"/>
      <c r="BW80" s="181"/>
      <c r="BX80" s="182"/>
      <c r="BY80" s="182"/>
      <c r="BZ80" s="182"/>
      <c r="CA80" s="182"/>
      <c r="CB80" s="182"/>
      <c r="CC80" s="182"/>
      <c r="CD80" s="182"/>
      <c r="CE80" s="182"/>
      <c r="CF80" s="182"/>
      <c r="CG80" s="182"/>
      <c r="CH80" s="182"/>
      <c r="CI80" s="182"/>
      <c r="CJ80" s="182"/>
      <c r="CK80" s="182"/>
      <c r="CL80" s="182"/>
      <c r="CM80" s="182"/>
      <c r="CN80" s="182"/>
      <c r="CO80" s="182"/>
      <c r="CP80" s="182"/>
      <c r="CQ80" s="182"/>
      <c r="CR80" s="182"/>
      <c r="CS80" s="182"/>
      <c r="CT80" s="182"/>
    </row>
    <row r="81" spans="1:91" ht="15.75" thickBot="1" x14ac:dyDescent="0.3">
      <c r="A81" s="180"/>
      <c r="B81" s="180"/>
      <c r="C81" s="180"/>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0"/>
      <c r="AX81" s="181"/>
      <c r="AY81" s="181"/>
      <c r="AZ81" s="59" t="s">
        <v>182</v>
      </c>
      <c r="BA81" s="60">
        <v>58</v>
      </c>
      <c r="BB81" s="70" t="s">
        <v>233</v>
      </c>
      <c r="BC81" s="70"/>
      <c r="BD81" s="70"/>
      <c r="BE81" s="70"/>
      <c r="BF81" s="70"/>
      <c r="BG81" s="313"/>
      <c r="BH81" s="313"/>
      <c r="BI81" s="313"/>
      <c r="BJ81" s="313"/>
      <c r="BK81" s="313"/>
      <c r="BL81" s="313"/>
      <c r="BM81" s="313"/>
      <c r="BN81" s="313"/>
      <c r="BO81" s="313"/>
      <c r="BP81" s="313"/>
      <c r="BQ81" s="313"/>
      <c r="BR81" s="313"/>
      <c r="BS81" s="181"/>
      <c r="BT81" s="181"/>
      <c r="BU81" s="181"/>
      <c r="BV81" s="181"/>
      <c r="BW81" s="181"/>
    </row>
    <row r="82" spans="1:91" ht="15.75" thickBot="1" x14ac:dyDescent="0.3">
      <c r="A82" s="592" t="s">
        <v>176</v>
      </c>
      <c r="B82" s="593"/>
      <c r="C82" s="593"/>
      <c r="D82" s="593"/>
      <c r="E82" s="593"/>
      <c r="F82" s="593"/>
      <c r="G82" s="593"/>
      <c r="H82" s="593"/>
      <c r="I82" s="593"/>
      <c r="J82" s="593"/>
      <c r="K82" s="593"/>
      <c r="L82" s="593"/>
      <c r="M82" s="593"/>
      <c r="N82" s="593"/>
      <c r="O82" s="593"/>
      <c r="P82" s="593"/>
      <c r="Q82" s="593"/>
      <c r="R82" s="593"/>
      <c r="S82" s="593"/>
      <c r="T82" s="593"/>
      <c r="U82" s="593"/>
      <c r="V82" s="593"/>
      <c r="W82" s="593"/>
      <c r="X82" s="593"/>
      <c r="Y82" s="593"/>
      <c r="Z82" s="594"/>
      <c r="AA82" s="330"/>
      <c r="AB82" s="331"/>
      <c r="AC82" s="331"/>
      <c r="AD82" s="331"/>
      <c r="AE82" s="331"/>
      <c r="AF82" s="331"/>
      <c r="AG82" s="331"/>
      <c r="AH82" s="331"/>
      <c r="AI82" s="331"/>
      <c r="AJ82" s="180"/>
      <c r="AX82" s="181"/>
      <c r="AY82" s="181"/>
      <c r="AZ82" s="61" t="s">
        <v>182</v>
      </c>
      <c r="BA82" s="62">
        <v>97</v>
      </c>
      <c r="BB82" s="72" t="s">
        <v>234</v>
      </c>
      <c r="BC82" s="70"/>
      <c r="BD82" s="70"/>
      <c r="BE82" s="70"/>
      <c r="BF82" s="70"/>
      <c r="BG82" s="313"/>
      <c r="BH82" s="313"/>
      <c r="BI82" s="313"/>
      <c r="BJ82" s="313"/>
      <c r="BK82" s="313"/>
      <c r="BL82" s="313"/>
      <c r="BM82" s="313"/>
      <c r="BN82" s="313"/>
      <c r="BO82" s="313"/>
      <c r="BP82" s="313"/>
      <c r="BQ82" s="313"/>
      <c r="BR82" s="313"/>
      <c r="BS82" s="177"/>
      <c r="BT82" s="177"/>
      <c r="BU82" s="177"/>
      <c r="BV82" s="177"/>
      <c r="BW82" s="177"/>
      <c r="BX82" s="177"/>
      <c r="BY82" s="177"/>
      <c r="BZ82" s="177"/>
      <c r="CA82" s="177"/>
      <c r="CB82" s="177"/>
      <c r="CC82" s="177"/>
      <c r="CD82" s="177"/>
      <c r="CE82" s="177"/>
      <c r="CF82" s="177"/>
      <c r="CG82" s="177"/>
      <c r="CH82" s="177"/>
      <c r="CI82" s="177"/>
      <c r="CJ82" s="177"/>
      <c r="CK82" s="177"/>
      <c r="CL82" s="177"/>
      <c r="CM82" s="177"/>
    </row>
    <row r="83" spans="1:91" ht="15.75" thickBot="1" x14ac:dyDescent="0.3">
      <c r="A83" s="181"/>
      <c r="B83" s="181"/>
      <c r="C83" s="181"/>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c r="AG83" s="181"/>
      <c r="AH83" s="181"/>
      <c r="AI83" s="181"/>
      <c r="AJ83" s="180"/>
      <c r="AX83" s="181"/>
      <c r="AY83" s="181"/>
      <c r="AZ83" s="313"/>
      <c r="BA83" s="313"/>
      <c r="BB83" s="313"/>
      <c r="BC83" s="313"/>
      <c r="BD83" s="313"/>
      <c r="BE83" s="313"/>
      <c r="BF83" s="313"/>
      <c r="BG83" s="313"/>
      <c r="BH83" s="313"/>
      <c r="BI83" s="313"/>
      <c r="BJ83" s="313"/>
      <c r="BK83" s="313"/>
      <c r="BL83" s="313"/>
      <c r="BM83" s="313"/>
      <c r="BN83" s="313"/>
      <c r="BO83" s="313"/>
      <c r="BP83" s="313"/>
      <c r="BQ83" s="313"/>
      <c r="BR83" s="313"/>
    </row>
    <row r="84" spans="1:91" ht="16.5" customHeight="1" x14ac:dyDescent="0.25">
      <c r="A84" s="595" t="s">
        <v>290</v>
      </c>
      <c r="B84" s="596"/>
      <c r="C84" s="596"/>
      <c r="D84" s="596"/>
      <c r="E84" s="596"/>
      <c r="F84" s="596"/>
      <c r="G84" s="596"/>
      <c r="H84" s="596"/>
      <c r="I84" s="596"/>
      <c r="J84" s="596"/>
      <c r="K84" s="596"/>
      <c r="L84" s="597"/>
      <c r="M84" s="332"/>
      <c r="N84" s="332"/>
      <c r="O84" s="595" t="s">
        <v>294</v>
      </c>
      <c r="P84" s="596"/>
      <c r="Q84" s="596"/>
      <c r="R84" s="596"/>
      <c r="S84" s="596"/>
      <c r="T84" s="596"/>
      <c r="U84" s="596"/>
      <c r="V84" s="596"/>
      <c r="W84" s="596"/>
      <c r="X84" s="596"/>
      <c r="Y84" s="596"/>
      <c r="Z84" s="597"/>
      <c r="AA84" s="181"/>
      <c r="AB84" s="181"/>
      <c r="AC84" s="181"/>
      <c r="AD84" s="181"/>
      <c r="AE84" s="181"/>
      <c r="AF84" s="181"/>
      <c r="AG84" s="181"/>
      <c r="AH84" s="181"/>
      <c r="AI84" s="181"/>
      <c r="AJ84" s="181"/>
      <c r="AK84" s="181"/>
      <c r="AL84" s="180"/>
      <c r="AX84" s="181"/>
      <c r="AY84" s="181"/>
      <c r="AZ84" s="313"/>
      <c r="BA84" s="313"/>
      <c r="BB84" s="313"/>
      <c r="BC84" s="313"/>
      <c r="BD84" s="313"/>
      <c r="BE84" s="313"/>
      <c r="BF84" s="313"/>
      <c r="BG84" s="313"/>
      <c r="BH84" s="313"/>
      <c r="BI84" s="313"/>
      <c r="BJ84" s="313"/>
      <c r="BK84" s="313"/>
      <c r="BL84" s="313"/>
      <c r="BM84" s="313"/>
      <c r="BN84" s="313"/>
      <c r="BO84" s="313"/>
      <c r="BP84" s="313"/>
      <c r="BQ84" s="313"/>
      <c r="BR84" s="313"/>
    </row>
    <row r="85" spans="1:91" ht="15.75" thickBot="1" x14ac:dyDescent="0.3">
      <c r="A85" s="598" t="str">
        <f>IF('Datos Generales'!C55=0,"",'Datos Generales'!C55)</f>
        <v/>
      </c>
      <c r="B85" s="599"/>
      <c r="C85" s="599"/>
      <c r="D85" s="599"/>
      <c r="E85" s="599"/>
      <c r="F85" s="599"/>
      <c r="G85" s="599"/>
      <c r="H85" s="599"/>
      <c r="I85" s="599"/>
      <c r="J85" s="599"/>
      <c r="K85" s="599"/>
      <c r="L85" s="600"/>
      <c r="M85" s="181"/>
      <c r="N85" s="181"/>
      <c r="O85" s="598" t="str">
        <f>IF('Datos Generales'!C56=0,"",'Datos Generales'!C56)</f>
        <v/>
      </c>
      <c r="P85" s="599"/>
      <c r="Q85" s="599"/>
      <c r="R85" s="599"/>
      <c r="S85" s="599"/>
      <c r="T85" s="599"/>
      <c r="U85" s="599"/>
      <c r="V85" s="599"/>
      <c r="W85" s="599"/>
      <c r="X85" s="599"/>
      <c r="Y85" s="599"/>
      <c r="Z85" s="600"/>
      <c r="AA85" s="181"/>
      <c r="AB85" s="181"/>
      <c r="AC85" s="181"/>
      <c r="AD85" s="181"/>
      <c r="AE85" s="181"/>
      <c r="AF85" s="181"/>
      <c r="AG85" s="181"/>
      <c r="AH85" s="181"/>
      <c r="AI85" s="181"/>
      <c r="AJ85" s="181"/>
      <c r="AK85" s="181"/>
      <c r="AL85" s="180"/>
      <c r="AX85" s="181"/>
      <c r="AY85" s="181"/>
      <c r="AZ85" s="313"/>
      <c r="BA85" s="313"/>
      <c r="BB85" s="313"/>
      <c r="BC85" s="313"/>
      <c r="BD85" s="313"/>
      <c r="BE85" s="313"/>
      <c r="BF85" s="313"/>
      <c r="BG85" s="313"/>
      <c r="BH85" s="313"/>
      <c r="BI85" s="313"/>
      <c r="BJ85" s="313"/>
      <c r="BK85" s="313"/>
      <c r="BL85" s="313"/>
      <c r="BM85" s="313"/>
      <c r="BN85" s="313"/>
      <c r="BO85" s="313"/>
      <c r="BP85" s="313"/>
      <c r="BQ85" s="313"/>
      <c r="BR85" s="313"/>
    </row>
    <row r="86" spans="1:91" ht="15" customHeight="1" x14ac:dyDescent="0.25">
      <c r="A86" s="561" t="s">
        <v>147</v>
      </c>
      <c r="B86" s="571" t="s">
        <v>291</v>
      </c>
      <c r="C86" s="572"/>
      <c r="D86" s="573"/>
      <c r="E86" s="571" t="s">
        <v>264</v>
      </c>
      <c r="F86" s="572"/>
      <c r="G86" s="572"/>
      <c r="H86" s="573"/>
      <c r="I86" s="561" t="s">
        <v>148</v>
      </c>
      <c r="J86" s="559" t="s">
        <v>149</v>
      </c>
      <c r="K86" s="559" t="s">
        <v>284</v>
      </c>
      <c r="L86" s="601" t="s">
        <v>285</v>
      </c>
      <c r="M86" s="181"/>
      <c r="N86" s="181"/>
      <c r="O86" s="561" t="s">
        <v>147</v>
      </c>
      <c r="P86" s="571" t="s">
        <v>291</v>
      </c>
      <c r="Q86" s="572"/>
      <c r="R86" s="573"/>
      <c r="S86" s="571" t="s">
        <v>264</v>
      </c>
      <c r="T86" s="572"/>
      <c r="U86" s="572"/>
      <c r="V86" s="573"/>
      <c r="W86" s="561" t="s">
        <v>148</v>
      </c>
      <c r="X86" s="559" t="s">
        <v>149</v>
      </c>
      <c r="Y86" s="559" t="s">
        <v>284</v>
      </c>
      <c r="Z86" s="601" t="s">
        <v>285</v>
      </c>
      <c r="AA86" s="181"/>
      <c r="AB86" s="181"/>
      <c r="AC86" s="181"/>
      <c r="AD86" s="181"/>
      <c r="AE86" s="181"/>
      <c r="AF86" s="181"/>
      <c r="AG86" s="181"/>
      <c r="AH86" s="181"/>
      <c r="AI86" s="181"/>
      <c r="AJ86" s="181"/>
      <c r="AK86" s="181"/>
      <c r="AL86" s="180"/>
      <c r="AX86" s="181"/>
      <c r="AY86" s="181"/>
      <c r="AZ86" s="313"/>
      <c r="BA86" s="313"/>
      <c r="BB86" s="313"/>
      <c r="BC86" s="313"/>
      <c r="BD86" s="313"/>
      <c r="BE86" s="313"/>
      <c r="BF86" s="313"/>
      <c r="BG86" s="313"/>
      <c r="BH86" s="313"/>
      <c r="BI86" s="313"/>
      <c r="BJ86" s="313"/>
      <c r="BK86" s="313"/>
      <c r="BL86" s="313"/>
      <c r="BM86" s="313"/>
      <c r="BN86" s="313"/>
      <c r="BO86" s="313"/>
      <c r="BP86" s="313"/>
      <c r="BQ86" s="313"/>
      <c r="BR86" s="313"/>
    </row>
    <row r="87" spans="1:91" x14ac:dyDescent="0.25">
      <c r="A87" s="562"/>
      <c r="B87" s="574"/>
      <c r="C87" s="575"/>
      <c r="D87" s="576"/>
      <c r="E87" s="574"/>
      <c r="F87" s="575"/>
      <c r="G87" s="575"/>
      <c r="H87" s="576"/>
      <c r="I87" s="562"/>
      <c r="J87" s="560"/>
      <c r="K87" s="560"/>
      <c r="L87" s="602"/>
      <c r="M87" s="181"/>
      <c r="N87" s="181"/>
      <c r="O87" s="562"/>
      <c r="P87" s="574"/>
      <c r="Q87" s="575"/>
      <c r="R87" s="576"/>
      <c r="S87" s="574"/>
      <c r="T87" s="575"/>
      <c r="U87" s="575"/>
      <c r="V87" s="576"/>
      <c r="W87" s="562"/>
      <c r="X87" s="560"/>
      <c r="Y87" s="560"/>
      <c r="Z87" s="602"/>
      <c r="AA87" s="181"/>
      <c r="AB87" s="181"/>
      <c r="AC87" s="181"/>
      <c r="AD87" s="181"/>
      <c r="AE87" s="181"/>
      <c r="AF87" s="181"/>
      <c r="AG87" s="181"/>
      <c r="AH87" s="181"/>
      <c r="AI87" s="181"/>
      <c r="AJ87" s="181"/>
      <c r="AK87" s="181"/>
      <c r="AL87" s="180"/>
      <c r="AX87" s="181"/>
      <c r="AY87" s="181"/>
      <c r="AZ87" s="313"/>
      <c r="BA87" s="313"/>
      <c r="BB87" s="313"/>
      <c r="BC87" s="313"/>
      <c r="BD87" s="313"/>
      <c r="BE87" s="313"/>
      <c r="BF87" s="313"/>
      <c r="BG87" s="313"/>
      <c r="BH87" s="313"/>
      <c r="BI87" s="313"/>
      <c r="BJ87" s="313"/>
      <c r="BK87" s="313"/>
      <c r="BL87" s="313"/>
      <c r="BM87" s="313"/>
      <c r="BN87" s="313"/>
      <c r="BO87" s="313"/>
      <c r="BP87" s="313"/>
      <c r="BQ87" s="313"/>
      <c r="BR87" s="313"/>
    </row>
    <row r="88" spans="1:91" ht="15.75" thickBot="1" x14ac:dyDescent="0.3">
      <c r="A88" s="563"/>
      <c r="B88" s="577" t="s">
        <v>292</v>
      </c>
      <c r="C88" s="578"/>
      <c r="D88" s="579"/>
      <c r="E88" s="586" t="s">
        <v>292</v>
      </c>
      <c r="F88" s="587"/>
      <c r="G88" s="587"/>
      <c r="H88" s="588"/>
      <c r="I88" s="563"/>
      <c r="J88" s="333" t="s">
        <v>177</v>
      </c>
      <c r="K88" s="333" t="s">
        <v>177</v>
      </c>
      <c r="L88" s="333" t="s">
        <v>177</v>
      </c>
      <c r="M88" s="181"/>
      <c r="N88" s="181"/>
      <c r="O88" s="563"/>
      <c r="P88" s="577" t="s">
        <v>292</v>
      </c>
      <c r="Q88" s="578"/>
      <c r="R88" s="579"/>
      <c r="S88" s="586" t="s">
        <v>292</v>
      </c>
      <c r="T88" s="587"/>
      <c r="U88" s="587"/>
      <c r="V88" s="588"/>
      <c r="W88" s="563"/>
      <c r="X88" s="333" t="s">
        <v>177</v>
      </c>
      <c r="Y88" s="333" t="s">
        <v>177</v>
      </c>
      <c r="Z88" s="333" t="s">
        <v>177</v>
      </c>
      <c r="AA88" s="181"/>
      <c r="AB88" s="181"/>
      <c r="AC88" s="181"/>
      <c r="AD88" s="181"/>
      <c r="AE88" s="181"/>
      <c r="AF88" s="181"/>
      <c r="AG88" s="181"/>
      <c r="AH88" s="181"/>
      <c r="AI88" s="181"/>
      <c r="AJ88" s="181"/>
      <c r="AK88" s="181"/>
      <c r="AL88" s="180"/>
      <c r="AX88" s="181"/>
      <c r="AY88" s="181"/>
      <c r="AZ88" s="313"/>
      <c r="BA88" s="313"/>
      <c r="BB88" s="313"/>
      <c r="BC88" s="313"/>
      <c r="BD88" s="313"/>
      <c r="BE88" s="313"/>
      <c r="BF88" s="313"/>
      <c r="BG88" s="313"/>
      <c r="BH88" s="313"/>
      <c r="BI88" s="313"/>
      <c r="BJ88" s="313"/>
      <c r="BK88" s="313"/>
      <c r="BL88" s="313"/>
      <c r="BM88" s="313"/>
      <c r="BN88" s="313"/>
      <c r="BO88" s="313"/>
      <c r="BP88" s="313"/>
      <c r="BQ88" s="313"/>
      <c r="BR88" s="313"/>
    </row>
    <row r="89" spans="1:91" ht="15" customHeight="1" x14ac:dyDescent="0.25">
      <c r="A89" s="63"/>
      <c r="B89" s="583"/>
      <c r="C89" s="584"/>
      <c r="D89" s="585"/>
      <c r="E89" s="583"/>
      <c r="F89" s="584"/>
      <c r="G89" s="584"/>
      <c r="H89" s="585"/>
      <c r="I89" s="50"/>
      <c r="J89" s="66"/>
      <c r="K89" s="66"/>
      <c r="L89" s="51"/>
      <c r="M89" s="315"/>
      <c r="N89" s="181"/>
      <c r="O89" s="63"/>
      <c r="P89" s="583"/>
      <c r="Q89" s="584"/>
      <c r="R89" s="585"/>
      <c r="S89" s="583"/>
      <c r="T89" s="584"/>
      <c r="U89" s="584"/>
      <c r="V89" s="585"/>
      <c r="W89" s="50"/>
      <c r="X89" s="66"/>
      <c r="Y89" s="66"/>
      <c r="Z89" s="51"/>
      <c r="AA89" s="181"/>
      <c r="AB89" s="181"/>
      <c r="AC89" s="181"/>
      <c r="AD89" s="181"/>
      <c r="AE89" s="181"/>
      <c r="AF89" s="181"/>
      <c r="AG89" s="181"/>
      <c r="AH89" s="181"/>
      <c r="AI89" s="181"/>
      <c r="AJ89" s="181"/>
      <c r="AK89" s="181"/>
      <c r="AL89" s="180"/>
      <c r="AX89" s="181"/>
      <c r="AY89" s="181"/>
      <c r="AZ89" s="313"/>
      <c r="BA89" s="313"/>
      <c r="BB89" s="313"/>
      <c r="BC89" s="313"/>
      <c r="BD89" s="313"/>
      <c r="BE89" s="313"/>
      <c r="BF89" s="313"/>
      <c r="BG89" s="313"/>
      <c r="BH89" s="313"/>
      <c r="BI89" s="313"/>
      <c r="BJ89" s="313"/>
      <c r="BK89" s="313"/>
      <c r="BL89" s="313"/>
      <c r="BM89" s="313"/>
      <c r="BN89" s="313"/>
      <c r="BO89" s="313"/>
      <c r="BP89" s="313"/>
      <c r="BQ89" s="313"/>
      <c r="BR89" s="313"/>
    </row>
    <row r="90" spans="1:91" x14ac:dyDescent="0.25">
      <c r="A90" s="64"/>
      <c r="B90" s="556"/>
      <c r="C90" s="557"/>
      <c r="D90" s="558"/>
      <c r="E90" s="556"/>
      <c r="F90" s="557"/>
      <c r="G90" s="557"/>
      <c r="H90" s="558"/>
      <c r="I90" s="48"/>
      <c r="J90" s="49"/>
      <c r="K90" s="49"/>
      <c r="L90" s="52"/>
      <c r="M90" s="315"/>
      <c r="N90" s="181"/>
      <c r="O90" s="64"/>
      <c r="P90" s="556"/>
      <c r="Q90" s="557"/>
      <c r="R90" s="558"/>
      <c r="S90" s="556"/>
      <c r="T90" s="557"/>
      <c r="U90" s="557"/>
      <c r="V90" s="558"/>
      <c r="W90" s="48"/>
      <c r="X90" s="49"/>
      <c r="Y90" s="49"/>
      <c r="Z90" s="52"/>
      <c r="AA90" s="181"/>
      <c r="AB90" s="181"/>
      <c r="AC90" s="181"/>
      <c r="AD90" s="181"/>
      <c r="AE90" s="181"/>
      <c r="AF90" s="181"/>
      <c r="AG90" s="181"/>
      <c r="AH90" s="181"/>
      <c r="AI90" s="181"/>
      <c r="AJ90" s="181"/>
      <c r="AK90" s="181"/>
      <c r="AL90" s="180"/>
      <c r="AX90" s="181"/>
      <c r="AY90" s="181"/>
      <c r="AZ90" s="313"/>
      <c r="BA90" s="313"/>
      <c r="BB90" s="313"/>
      <c r="BC90" s="313"/>
      <c r="BD90" s="313"/>
      <c r="BE90" s="313"/>
      <c r="BF90" s="313"/>
      <c r="BG90" s="313"/>
      <c r="BH90" s="313"/>
      <c r="BI90" s="313"/>
      <c r="BJ90" s="313"/>
      <c r="BK90" s="313"/>
      <c r="BL90" s="313"/>
      <c r="BM90" s="313"/>
      <c r="BN90" s="313"/>
      <c r="BO90" s="313"/>
      <c r="BP90" s="313"/>
      <c r="BQ90" s="313"/>
      <c r="BR90" s="313"/>
    </row>
    <row r="91" spans="1:91" x14ac:dyDescent="0.25">
      <c r="A91" s="64"/>
      <c r="B91" s="556"/>
      <c r="C91" s="557"/>
      <c r="D91" s="558"/>
      <c r="E91" s="556"/>
      <c r="F91" s="557"/>
      <c r="G91" s="557"/>
      <c r="H91" s="558"/>
      <c r="I91" s="48"/>
      <c r="J91" s="49"/>
      <c r="K91" s="49"/>
      <c r="L91" s="52"/>
      <c r="M91" s="315"/>
      <c r="N91" s="181"/>
      <c r="O91" s="64"/>
      <c r="P91" s="556"/>
      <c r="Q91" s="557"/>
      <c r="R91" s="558"/>
      <c r="S91" s="556"/>
      <c r="T91" s="557"/>
      <c r="U91" s="557"/>
      <c r="V91" s="558"/>
      <c r="W91" s="48"/>
      <c r="X91" s="49"/>
      <c r="Y91" s="49"/>
      <c r="Z91" s="52"/>
      <c r="AA91" s="181"/>
      <c r="AB91" s="181"/>
      <c r="AC91" s="181"/>
      <c r="AD91" s="181"/>
      <c r="AE91" s="181"/>
      <c r="AF91" s="181"/>
      <c r="AG91" s="181"/>
      <c r="AH91" s="181"/>
      <c r="AI91" s="181"/>
      <c r="AJ91" s="181"/>
      <c r="AK91" s="181"/>
      <c r="AL91" s="180"/>
      <c r="AX91" s="181"/>
      <c r="AY91" s="181"/>
      <c r="AZ91" s="313"/>
      <c r="BA91" s="313"/>
      <c r="BB91" s="313"/>
      <c r="BC91" s="313"/>
      <c r="BD91" s="313"/>
      <c r="BE91" s="313"/>
      <c r="BF91" s="313"/>
      <c r="BG91" s="313"/>
      <c r="BH91" s="313"/>
      <c r="BI91" s="313"/>
      <c r="BJ91" s="313"/>
      <c r="BK91" s="313"/>
      <c r="BL91" s="313"/>
      <c r="BM91" s="313"/>
      <c r="BN91" s="313"/>
      <c r="BO91" s="313"/>
      <c r="BP91" s="313"/>
      <c r="BQ91" s="313"/>
      <c r="BR91" s="313"/>
    </row>
    <row r="92" spans="1:91" x14ac:dyDescent="0.25">
      <c r="A92" s="64"/>
      <c r="B92" s="556"/>
      <c r="C92" s="557"/>
      <c r="D92" s="558"/>
      <c r="E92" s="556"/>
      <c r="F92" s="557"/>
      <c r="G92" s="557"/>
      <c r="H92" s="558"/>
      <c r="I92" s="48"/>
      <c r="J92" s="49"/>
      <c r="K92" s="49"/>
      <c r="L92" s="52"/>
      <c r="M92" s="315"/>
      <c r="N92" s="181"/>
      <c r="O92" s="64"/>
      <c r="P92" s="556"/>
      <c r="Q92" s="557"/>
      <c r="R92" s="558"/>
      <c r="S92" s="556"/>
      <c r="T92" s="557"/>
      <c r="U92" s="557"/>
      <c r="V92" s="558"/>
      <c r="W92" s="48"/>
      <c r="X92" s="49"/>
      <c r="Y92" s="49"/>
      <c r="Z92" s="52"/>
      <c r="AA92" s="181"/>
      <c r="AB92" s="181"/>
      <c r="AC92" s="181"/>
      <c r="AD92" s="181"/>
      <c r="AE92" s="181"/>
      <c r="AF92" s="181"/>
      <c r="AG92" s="181"/>
      <c r="AH92" s="181"/>
      <c r="AI92" s="181"/>
      <c r="AJ92" s="181"/>
      <c r="AK92" s="181"/>
      <c r="AL92" s="180"/>
      <c r="AX92" s="181"/>
      <c r="AY92" s="181"/>
      <c r="AZ92" s="313"/>
      <c r="BA92" s="313"/>
      <c r="BB92" s="313"/>
      <c r="BC92" s="313"/>
      <c r="BD92" s="313"/>
      <c r="BE92" s="313"/>
      <c r="BF92" s="313"/>
      <c r="BG92" s="313"/>
      <c r="BH92" s="313"/>
      <c r="BI92" s="313"/>
      <c r="BJ92" s="313"/>
      <c r="BK92" s="313"/>
      <c r="BL92" s="313"/>
      <c r="BM92" s="313"/>
      <c r="BN92" s="313"/>
      <c r="BO92" s="313"/>
      <c r="BP92" s="313"/>
      <c r="BQ92" s="313"/>
      <c r="BR92" s="313"/>
    </row>
    <row r="93" spans="1:91" x14ac:dyDescent="0.25">
      <c r="A93" s="64"/>
      <c r="B93" s="556"/>
      <c r="C93" s="557"/>
      <c r="D93" s="558"/>
      <c r="E93" s="556"/>
      <c r="F93" s="557"/>
      <c r="G93" s="557"/>
      <c r="H93" s="558"/>
      <c r="I93" s="48"/>
      <c r="J93" s="49"/>
      <c r="K93" s="49"/>
      <c r="L93" s="52"/>
      <c r="M93" s="315"/>
      <c r="N93" s="181"/>
      <c r="O93" s="64"/>
      <c r="P93" s="556"/>
      <c r="Q93" s="557"/>
      <c r="R93" s="558"/>
      <c r="S93" s="556"/>
      <c r="T93" s="557"/>
      <c r="U93" s="557"/>
      <c r="V93" s="558"/>
      <c r="W93" s="48"/>
      <c r="X93" s="49"/>
      <c r="Y93" s="49"/>
      <c r="Z93" s="52"/>
      <c r="AA93" s="181"/>
      <c r="AB93" s="181"/>
      <c r="AC93" s="181"/>
      <c r="AD93" s="181"/>
      <c r="AE93" s="181"/>
      <c r="AF93" s="181"/>
      <c r="AG93" s="181"/>
      <c r="AH93" s="181"/>
      <c r="AI93" s="181"/>
      <c r="AJ93" s="181"/>
      <c r="AK93" s="181"/>
      <c r="AL93" s="180"/>
      <c r="AX93" s="181"/>
      <c r="AY93" s="181"/>
      <c r="AZ93" s="313"/>
      <c r="BA93" s="313"/>
      <c r="BB93" s="313"/>
      <c r="BC93" s="313"/>
      <c r="BD93" s="313"/>
      <c r="BE93" s="313"/>
      <c r="BF93" s="313"/>
      <c r="BG93" s="313"/>
      <c r="BH93" s="313"/>
      <c r="BI93" s="313"/>
      <c r="BJ93" s="313"/>
      <c r="BK93" s="313"/>
      <c r="BL93" s="313"/>
      <c r="BM93" s="313"/>
      <c r="BN93" s="313"/>
      <c r="BO93" s="313"/>
      <c r="BP93" s="313"/>
      <c r="BQ93" s="313"/>
      <c r="BR93" s="313"/>
    </row>
    <row r="94" spans="1:91" x14ac:dyDescent="0.25">
      <c r="A94" s="64"/>
      <c r="B94" s="556"/>
      <c r="C94" s="557"/>
      <c r="D94" s="558"/>
      <c r="E94" s="556"/>
      <c r="F94" s="557"/>
      <c r="G94" s="557"/>
      <c r="H94" s="558"/>
      <c r="I94" s="48"/>
      <c r="J94" s="49"/>
      <c r="K94" s="49"/>
      <c r="L94" s="52"/>
      <c r="M94" s="315"/>
      <c r="N94" s="181"/>
      <c r="O94" s="64"/>
      <c r="P94" s="556"/>
      <c r="Q94" s="557"/>
      <c r="R94" s="558"/>
      <c r="S94" s="556"/>
      <c r="T94" s="557"/>
      <c r="U94" s="557"/>
      <c r="V94" s="558"/>
      <c r="W94" s="48"/>
      <c r="X94" s="49"/>
      <c r="Y94" s="49"/>
      <c r="Z94" s="52"/>
      <c r="AA94" s="181"/>
      <c r="AB94" s="181"/>
      <c r="AC94" s="181"/>
      <c r="AD94" s="181"/>
      <c r="AE94" s="181"/>
      <c r="AF94" s="181"/>
      <c r="AG94" s="181"/>
      <c r="AH94" s="181"/>
      <c r="AI94" s="181"/>
      <c r="AJ94" s="181"/>
      <c r="AK94" s="181"/>
      <c r="AL94" s="180"/>
      <c r="AX94" s="181"/>
      <c r="AY94" s="181"/>
      <c r="AZ94" s="313"/>
      <c r="BA94" s="313"/>
      <c r="BB94" s="313"/>
      <c r="BC94" s="313"/>
      <c r="BD94" s="313"/>
      <c r="BE94" s="313"/>
      <c r="BF94" s="313"/>
      <c r="BG94" s="313"/>
      <c r="BH94" s="313"/>
      <c r="BI94" s="313"/>
      <c r="BJ94" s="313"/>
      <c r="BK94" s="313"/>
      <c r="BL94" s="313"/>
      <c r="BM94" s="313"/>
      <c r="BN94" s="313"/>
      <c r="BO94" s="313"/>
      <c r="BP94" s="313"/>
      <c r="BQ94" s="313"/>
      <c r="BR94" s="313"/>
    </row>
    <row r="95" spans="1:91" x14ac:dyDescent="0.25">
      <c r="A95" s="64"/>
      <c r="B95" s="556"/>
      <c r="C95" s="557"/>
      <c r="D95" s="558"/>
      <c r="E95" s="556"/>
      <c r="F95" s="557"/>
      <c r="G95" s="557"/>
      <c r="H95" s="558"/>
      <c r="I95" s="48"/>
      <c r="J95" s="49"/>
      <c r="K95" s="49"/>
      <c r="L95" s="52"/>
      <c r="M95" s="315"/>
      <c r="N95" s="181"/>
      <c r="O95" s="64"/>
      <c r="P95" s="556"/>
      <c r="Q95" s="557"/>
      <c r="R95" s="558"/>
      <c r="S95" s="556"/>
      <c r="T95" s="557"/>
      <c r="U95" s="557"/>
      <c r="V95" s="558"/>
      <c r="W95" s="48"/>
      <c r="X95" s="49"/>
      <c r="Y95" s="49"/>
      <c r="Z95" s="52"/>
      <c r="AA95" s="181"/>
      <c r="AB95" s="181"/>
      <c r="AC95" s="181"/>
      <c r="AD95" s="181"/>
      <c r="AE95" s="181"/>
      <c r="AF95" s="181"/>
      <c r="AG95" s="181"/>
      <c r="AH95" s="181"/>
      <c r="AI95" s="181"/>
      <c r="AJ95" s="181"/>
      <c r="AK95" s="181"/>
      <c r="AL95" s="180"/>
      <c r="AX95" s="181"/>
      <c r="AY95" s="181"/>
      <c r="AZ95" s="313"/>
      <c r="BA95" s="313"/>
      <c r="BB95" s="313"/>
      <c r="BC95" s="313"/>
      <c r="BD95" s="313"/>
      <c r="BE95" s="313"/>
      <c r="BF95" s="313"/>
      <c r="BG95" s="313"/>
      <c r="BH95" s="313"/>
      <c r="BI95" s="313"/>
      <c r="BJ95" s="313"/>
      <c r="BK95" s="313"/>
      <c r="BL95" s="313"/>
      <c r="BM95" s="313"/>
      <c r="BN95" s="313"/>
      <c r="BO95" s="313"/>
      <c r="BP95" s="313"/>
      <c r="BQ95" s="313"/>
      <c r="BR95" s="313"/>
    </row>
    <row r="96" spans="1:91" x14ac:dyDescent="0.25">
      <c r="A96" s="64"/>
      <c r="B96" s="556"/>
      <c r="C96" s="557"/>
      <c r="D96" s="558"/>
      <c r="E96" s="556"/>
      <c r="F96" s="557"/>
      <c r="G96" s="557"/>
      <c r="H96" s="558"/>
      <c r="I96" s="48"/>
      <c r="J96" s="49"/>
      <c r="K96" s="49"/>
      <c r="L96" s="52"/>
      <c r="M96" s="315"/>
      <c r="N96" s="181"/>
      <c r="O96" s="64"/>
      <c r="P96" s="556"/>
      <c r="Q96" s="557"/>
      <c r="R96" s="558"/>
      <c r="S96" s="556"/>
      <c r="T96" s="557"/>
      <c r="U96" s="557"/>
      <c r="V96" s="558"/>
      <c r="W96" s="48"/>
      <c r="X96" s="49"/>
      <c r="Y96" s="49"/>
      <c r="Z96" s="52"/>
      <c r="AA96" s="181"/>
      <c r="AB96" s="181"/>
      <c r="AC96" s="181"/>
      <c r="AD96" s="181"/>
      <c r="AE96" s="181"/>
      <c r="AF96" s="181"/>
      <c r="AG96" s="181"/>
      <c r="AH96" s="181"/>
      <c r="AI96" s="181"/>
      <c r="AJ96" s="181"/>
      <c r="AK96" s="181"/>
      <c r="AL96" s="180"/>
      <c r="AX96" s="181"/>
      <c r="AY96" s="181"/>
      <c r="AZ96" s="313"/>
      <c r="BA96" s="313"/>
      <c r="BB96" s="313"/>
      <c r="BC96" s="313"/>
      <c r="BD96" s="313"/>
      <c r="BE96" s="313"/>
      <c r="BF96" s="313"/>
      <c r="BG96" s="313"/>
      <c r="BH96" s="313"/>
      <c r="BI96" s="313"/>
      <c r="BJ96" s="313"/>
      <c r="BK96" s="313"/>
      <c r="BL96" s="313"/>
      <c r="BM96" s="313"/>
      <c r="BN96" s="313"/>
      <c r="BO96" s="313"/>
      <c r="BP96" s="313"/>
      <c r="BQ96" s="313"/>
      <c r="BR96" s="313"/>
    </row>
    <row r="97" spans="1:70" x14ac:dyDescent="0.25">
      <c r="A97" s="64"/>
      <c r="B97" s="556"/>
      <c r="C97" s="557"/>
      <c r="D97" s="558"/>
      <c r="E97" s="556"/>
      <c r="F97" s="557"/>
      <c r="G97" s="557"/>
      <c r="H97" s="558"/>
      <c r="I97" s="48"/>
      <c r="J97" s="49"/>
      <c r="K97" s="49"/>
      <c r="L97" s="52"/>
      <c r="M97" s="315"/>
      <c r="N97" s="181"/>
      <c r="O97" s="64"/>
      <c r="P97" s="556"/>
      <c r="Q97" s="557"/>
      <c r="R97" s="558"/>
      <c r="S97" s="556"/>
      <c r="T97" s="557"/>
      <c r="U97" s="557"/>
      <c r="V97" s="558"/>
      <c r="W97" s="48"/>
      <c r="X97" s="49"/>
      <c r="Y97" s="49"/>
      <c r="Z97" s="52"/>
      <c r="AA97" s="181"/>
      <c r="AB97" s="181"/>
      <c r="AC97" s="181"/>
      <c r="AD97" s="181"/>
      <c r="AE97" s="181"/>
      <c r="AF97" s="181"/>
      <c r="AG97" s="181"/>
      <c r="AH97" s="181"/>
      <c r="AI97" s="181"/>
      <c r="AJ97" s="181"/>
      <c r="AK97" s="181"/>
      <c r="AL97" s="180"/>
      <c r="AX97" s="181"/>
      <c r="AY97" s="181"/>
      <c r="AZ97" s="181"/>
      <c r="BA97" s="181"/>
      <c r="BB97" s="181"/>
      <c r="BC97" s="181"/>
      <c r="BD97" s="181"/>
      <c r="BE97" s="181"/>
      <c r="BF97" s="181"/>
      <c r="BG97" s="181"/>
      <c r="BH97" s="181"/>
      <c r="BI97" s="181"/>
      <c r="BJ97" s="181"/>
      <c r="BK97" s="181"/>
      <c r="BL97" s="181"/>
      <c r="BM97" s="313"/>
      <c r="BN97" s="313"/>
      <c r="BO97" s="313"/>
      <c r="BP97" s="313"/>
      <c r="BQ97" s="313"/>
      <c r="BR97" s="313"/>
    </row>
    <row r="98" spans="1:70" x14ac:dyDescent="0.25">
      <c r="A98" s="64"/>
      <c r="B98" s="556"/>
      <c r="C98" s="557"/>
      <c r="D98" s="558"/>
      <c r="E98" s="556"/>
      <c r="F98" s="557"/>
      <c r="G98" s="557"/>
      <c r="H98" s="558"/>
      <c r="I98" s="48"/>
      <c r="J98" s="49"/>
      <c r="K98" s="49"/>
      <c r="L98" s="52"/>
      <c r="M98" s="315"/>
      <c r="N98" s="181"/>
      <c r="O98" s="64"/>
      <c r="P98" s="556"/>
      <c r="Q98" s="557"/>
      <c r="R98" s="558"/>
      <c r="S98" s="556"/>
      <c r="T98" s="557"/>
      <c r="U98" s="557"/>
      <c r="V98" s="558"/>
      <c r="W98" s="48"/>
      <c r="X98" s="49"/>
      <c r="Y98" s="49"/>
      <c r="Z98" s="52"/>
      <c r="AA98" s="181"/>
      <c r="AB98" s="181"/>
      <c r="AC98" s="181"/>
      <c r="AD98" s="181"/>
      <c r="AE98" s="181"/>
      <c r="AF98" s="181"/>
      <c r="AG98" s="181"/>
      <c r="AH98" s="181"/>
      <c r="AI98" s="181"/>
      <c r="AJ98" s="181"/>
      <c r="AK98" s="181"/>
      <c r="AL98" s="180"/>
      <c r="AX98" s="181"/>
      <c r="AY98" s="181"/>
      <c r="AZ98" s="181"/>
      <c r="BA98" s="181"/>
      <c r="BB98" s="181"/>
      <c r="BC98" s="181"/>
      <c r="BD98" s="181"/>
      <c r="BE98" s="181"/>
      <c r="BF98" s="181"/>
      <c r="BG98" s="181"/>
      <c r="BH98" s="181"/>
      <c r="BI98" s="181"/>
      <c r="BJ98" s="181"/>
      <c r="BK98" s="181"/>
      <c r="BL98" s="181"/>
      <c r="BM98" s="313"/>
      <c r="BN98" s="313"/>
      <c r="BO98" s="313"/>
      <c r="BP98" s="313"/>
      <c r="BQ98" s="313"/>
      <c r="BR98" s="313"/>
    </row>
    <row r="99" spans="1:70" x14ac:dyDescent="0.25">
      <c r="A99" s="64"/>
      <c r="B99" s="556"/>
      <c r="C99" s="557"/>
      <c r="D99" s="558"/>
      <c r="E99" s="556"/>
      <c r="F99" s="557"/>
      <c r="G99" s="557"/>
      <c r="H99" s="558"/>
      <c r="I99" s="48"/>
      <c r="J99" s="49"/>
      <c r="K99" s="49"/>
      <c r="L99" s="52"/>
      <c r="M99" s="315"/>
      <c r="N99" s="181"/>
      <c r="O99" s="64"/>
      <c r="P99" s="556"/>
      <c r="Q99" s="557"/>
      <c r="R99" s="558"/>
      <c r="S99" s="556"/>
      <c r="T99" s="557"/>
      <c r="U99" s="557"/>
      <c r="V99" s="558"/>
      <c r="W99" s="48"/>
      <c r="X99" s="49"/>
      <c r="Y99" s="49"/>
      <c r="Z99" s="52"/>
      <c r="AA99" s="181"/>
      <c r="AB99" s="181"/>
      <c r="AC99" s="181"/>
      <c r="AD99" s="181"/>
      <c r="AE99" s="181"/>
      <c r="AF99" s="181"/>
      <c r="AG99" s="181"/>
      <c r="AH99" s="181"/>
      <c r="AI99" s="181"/>
      <c r="AJ99" s="181"/>
      <c r="AK99" s="181"/>
      <c r="AL99" s="180"/>
      <c r="AX99" s="181"/>
      <c r="AY99" s="181"/>
      <c r="AZ99" s="181"/>
      <c r="BA99" s="181"/>
      <c r="BB99" s="181"/>
      <c r="BC99" s="181"/>
      <c r="BD99" s="181"/>
      <c r="BE99" s="181"/>
      <c r="BF99" s="181"/>
      <c r="BG99" s="181"/>
      <c r="BH99" s="181"/>
      <c r="BI99" s="181"/>
      <c r="BJ99" s="181"/>
      <c r="BK99" s="181"/>
      <c r="BL99" s="181"/>
      <c r="BM99" s="313"/>
      <c r="BN99" s="313"/>
      <c r="BO99" s="313"/>
      <c r="BP99" s="313"/>
      <c r="BQ99" s="313"/>
      <c r="BR99" s="313"/>
    </row>
    <row r="100" spans="1:70" x14ac:dyDescent="0.25">
      <c r="A100" s="64"/>
      <c r="B100" s="556"/>
      <c r="C100" s="557"/>
      <c r="D100" s="558"/>
      <c r="E100" s="556"/>
      <c r="F100" s="557"/>
      <c r="G100" s="557"/>
      <c r="H100" s="558"/>
      <c r="I100" s="48"/>
      <c r="J100" s="49"/>
      <c r="K100" s="49"/>
      <c r="L100" s="52"/>
      <c r="M100" s="315"/>
      <c r="N100" s="181"/>
      <c r="O100" s="64"/>
      <c r="P100" s="556"/>
      <c r="Q100" s="557"/>
      <c r="R100" s="558"/>
      <c r="S100" s="556"/>
      <c r="T100" s="557"/>
      <c r="U100" s="557"/>
      <c r="V100" s="558"/>
      <c r="W100" s="48"/>
      <c r="X100" s="49"/>
      <c r="Y100" s="49"/>
      <c r="Z100" s="52"/>
      <c r="AA100" s="181"/>
      <c r="AB100" s="181"/>
      <c r="AC100" s="181"/>
      <c r="AD100" s="181"/>
      <c r="AE100" s="181"/>
      <c r="AF100" s="181"/>
      <c r="AG100" s="181"/>
      <c r="AH100" s="181"/>
      <c r="AI100" s="181"/>
      <c r="AJ100" s="181"/>
      <c r="AK100" s="181"/>
      <c r="AL100" s="180"/>
      <c r="AX100" s="181"/>
      <c r="AY100" s="181"/>
      <c r="AZ100" s="181"/>
      <c r="BA100" s="181"/>
      <c r="BB100" s="181"/>
      <c r="BC100" s="181"/>
      <c r="BD100" s="181"/>
      <c r="BE100" s="181"/>
      <c r="BF100" s="181"/>
      <c r="BG100" s="181"/>
      <c r="BH100" s="181"/>
      <c r="BI100" s="181"/>
      <c r="BJ100" s="181"/>
      <c r="BK100" s="181"/>
      <c r="BL100" s="181"/>
      <c r="BM100" s="313"/>
      <c r="BN100" s="313"/>
      <c r="BO100" s="313"/>
      <c r="BP100" s="313"/>
      <c r="BQ100" s="313"/>
      <c r="BR100" s="313"/>
    </row>
    <row r="101" spans="1:70" x14ac:dyDescent="0.25">
      <c r="A101" s="64"/>
      <c r="B101" s="556"/>
      <c r="C101" s="557"/>
      <c r="D101" s="558"/>
      <c r="E101" s="556"/>
      <c r="F101" s="557"/>
      <c r="G101" s="557"/>
      <c r="H101" s="558"/>
      <c r="I101" s="48"/>
      <c r="J101" s="49"/>
      <c r="K101" s="49"/>
      <c r="L101" s="52"/>
      <c r="M101" s="315"/>
      <c r="N101" s="181"/>
      <c r="O101" s="64"/>
      <c r="P101" s="556"/>
      <c r="Q101" s="557"/>
      <c r="R101" s="558"/>
      <c r="S101" s="556"/>
      <c r="T101" s="557"/>
      <c r="U101" s="557"/>
      <c r="V101" s="558"/>
      <c r="W101" s="48"/>
      <c r="X101" s="49"/>
      <c r="Y101" s="49"/>
      <c r="Z101" s="52"/>
      <c r="AA101" s="181"/>
      <c r="AB101" s="181"/>
      <c r="AC101" s="181"/>
      <c r="AD101" s="181"/>
      <c r="AE101" s="181"/>
      <c r="AF101" s="181"/>
      <c r="AG101" s="181"/>
      <c r="AH101" s="181"/>
      <c r="AI101" s="181"/>
      <c r="AJ101" s="181"/>
      <c r="AK101" s="181"/>
      <c r="AL101" s="180"/>
      <c r="AX101" s="181"/>
      <c r="AY101" s="181"/>
      <c r="AZ101" s="181"/>
      <c r="BA101" s="181"/>
      <c r="BB101" s="181"/>
      <c r="BC101" s="181"/>
      <c r="BD101" s="181"/>
      <c r="BE101" s="181"/>
      <c r="BF101" s="181"/>
      <c r="BG101" s="181"/>
      <c r="BH101" s="181"/>
      <c r="BI101" s="181"/>
      <c r="BJ101" s="181"/>
      <c r="BK101" s="181"/>
      <c r="BL101" s="181"/>
      <c r="BM101" s="313"/>
      <c r="BN101" s="313"/>
      <c r="BO101" s="313"/>
      <c r="BP101" s="313"/>
      <c r="BQ101" s="313"/>
      <c r="BR101" s="313"/>
    </row>
    <row r="102" spans="1:70" x14ac:dyDescent="0.25">
      <c r="A102" s="64"/>
      <c r="B102" s="556"/>
      <c r="C102" s="557"/>
      <c r="D102" s="558"/>
      <c r="E102" s="556"/>
      <c r="F102" s="557"/>
      <c r="G102" s="557"/>
      <c r="H102" s="558"/>
      <c r="I102" s="48"/>
      <c r="J102" s="49"/>
      <c r="K102" s="49"/>
      <c r="L102" s="52"/>
      <c r="M102" s="315"/>
      <c r="N102" s="181"/>
      <c r="O102" s="64"/>
      <c r="P102" s="556"/>
      <c r="Q102" s="557"/>
      <c r="R102" s="558"/>
      <c r="S102" s="556"/>
      <c r="T102" s="557"/>
      <c r="U102" s="557"/>
      <c r="V102" s="558"/>
      <c r="W102" s="48"/>
      <c r="X102" s="49"/>
      <c r="Y102" s="49"/>
      <c r="Z102" s="52"/>
      <c r="AA102" s="181"/>
      <c r="AB102" s="181"/>
      <c r="AC102" s="181"/>
      <c r="AD102" s="181"/>
      <c r="AE102" s="181"/>
      <c r="AF102" s="181"/>
      <c r="AG102" s="181"/>
      <c r="AH102" s="181"/>
      <c r="AI102" s="181"/>
      <c r="AJ102" s="181"/>
      <c r="AK102" s="181"/>
      <c r="AL102" s="180"/>
      <c r="AX102" s="181"/>
      <c r="AY102" s="181"/>
      <c r="AZ102" s="181"/>
      <c r="BA102" s="181"/>
      <c r="BB102" s="181"/>
      <c r="BC102" s="181"/>
      <c r="BD102" s="181"/>
      <c r="BE102" s="181"/>
      <c r="BF102" s="181"/>
      <c r="BG102" s="181"/>
      <c r="BH102" s="181"/>
      <c r="BI102" s="181"/>
      <c r="BJ102" s="181"/>
      <c r="BK102" s="181"/>
      <c r="BL102" s="181"/>
      <c r="BM102" s="313"/>
      <c r="BN102" s="313"/>
      <c r="BO102" s="313"/>
      <c r="BP102" s="313"/>
      <c r="BQ102" s="313"/>
      <c r="BR102" s="313"/>
    </row>
    <row r="103" spans="1:70" x14ac:dyDescent="0.25">
      <c r="A103" s="64"/>
      <c r="B103" s="556"/>
      <c r="C103" s="557"/>
      <c r="D103" s="558"/>
      <c r="E103" s="556"/>
      <c r="F103" s="557"/>
      <c r="G103" s="557"/>
      <c r="H103" s="558"/>
      <c r="I103" s="48"/>
      <c r="J103" s="49"/>
      <c r="K103" s="49"/>
      <c r="L103" s="52"/>
      <c r="M103" s="315"/>
      <c r="N103" s="181"/>
      <c r="O103" s="64"/>
      <c r="P103" s="556"/>
      <c r="Q103" s="557"/>
      <c r="R103" s="558"/>
      <c r="S103" s="556"/>
      <c r="T103" s="557"/>
      <c r="U103" s="557"/>
      <c r="V103" s="558"/>
      <c r="W103" s="48"/>
      <c r="X103" s="49"/>
      <c r="Y103" s="49"/>
      <c r="Z103" s="52"/>
      <c r="AA103" s="181"/>
      <c r="AB103" s="181"/>
      <c r="AC103" s="181"/>
      <c r="AD103" s="181"/>
      <c r="AE103" s="181"/>
      <c r="AF103" s="181"/>
      <c r="AG103" s="181"/>
      <c r="AH103" s="181"/>
      <c r="AI103" s="181"/>
      <c r="AJ103" s="181"/>
      <c r="AK103" s="181"/>
      <c r="AL103" s="180"/>
      <c r="AX103" s="181"/>
      <c r="AY103" s="181"/>
      <c r="AZ103" s="180"/>
      <c r="BA103" s="180"/>
      <c r="BB103" s="180"/>
      <c r="BC103" s="180"/>
      <c r="BD103" s="180"/>
      <c r="BE103" s="180"/>
      <c r="BF103" s="180"/>
      <c r="BG103" s="180"/>
      <c r="BH103" s="180"/>
      <c r="BI103" s="180"/>
      <c r="BJ103" s="180"/>
      <c r="BK103" s="180"/>
      <c r="BL103" s="180"/>
      <c r="BM103" s="313"/>
      <c r="BN103" s="313"/>
      <c r="BO103" s="313"/>
      <c r="BP103" s="313"/>
      <c r="BQ103" s="313"/>
      <c r="BR103" s="313"/>
    </row>
    <row r="104" spans="1:70" x14ac:dyDescent="0.25">
      <c r="A104" s="64"/>
      <c r="B104" s="556"/>
      <c r="C104" s="557"/>
      <c r="D104" s="558"/>
      <c r="E104" s="556"/>
      <c r="F104" s="557"/>
      <c r="G104" s="557"/>
      <c r="H104" s="558"/>
      <c r="I104" s="48"/>
      <c r="J104" s="49"/>
      <c r="K104" s="49"/>
      <c r="L104" s="52"/>
      <c r="M104" s="315"/>
      <c r="N104" s="181"/>
      <c r="O104" s="64"/>
      <c r="P104" s="556"/>
      <c r="Q104" s="557"/>
      <c r="R104" s="558"/>
      <c r="S104" s="556"/>
      <c r="T104" s="557"/>
      <c r="U104" s="557"/>
      <c r="V104" s="558"/>
      <c r="W104" s="48"/>
      <c r="X104" s="49"/>
      <c r="Y104" s="49"/>
      <c r="Z104" s="52"/>
      <c r="AA104" s="181"/>
      <c r="AB104" s="181"/>
      <c r="AC104" s="181"/>
      <c r="AD104" s="181"/>
      <c r="AE104" s="181"/>
      <c r="AF104" s="181"/>
      <c r="AG104" s="181"/>
      <c r="AH104" s="181"/>
      <c r="AI104" s="181"/>
      <c r="AJ104" s="181"/>
      <c r="AK104" s="181"/>
      <c r="AL104" s="180"/>
      <c r="AX104" s="181"/>
      <c r="AY104" s="181"/>
      <c r="AZ104" s="181"/>
      <c r="BA104" s="181"/>
      <c r="BB104" s="181"/>
      <c r="BC104" s="181"/>
      <c r="BD104" s="181"/>
      <c r="BE104" s="181"/>
      <c r="BF104" s="181"/>
      <c r="BG104" s="181"/>
      <c r="BH104" s="181"/>
      <c r="BI104" s="181"/>
      <c r="BJ104" s="181"/>
      <c r="BK104" s="181"/>
      <c r="BL104" s="181"/>
      <c r="BM104" s="313"/>
      <c r="BN104" s="313"/>
      <c r="BO104" s="313"/>
      <c r="BP104" s="313"/>
      <c r="BQ104" s="313"/>
      <c r="BR104" s="313"/>
    </row>
    <row r="105" spans="1:70" x14ac:dyDescent="0.25">
      <c r="A105" s="64"/>
      <c r="B105" s="556"/>
      <c r="C105" s="557"/>
      <c r="D105" s="558"/>
      <c r="E105" s="556"/>
      <c r="F105" s="557"/>
      <c r="G105" s="557"/>
      <c r="H105" s="558"/>
      <c r="I105" s="48"/>
      <c r="J105" s="49"/>
      <c r="K105" s="49"/>
      <c r="L105" s="52"/>
      <c r="M105" s="315"/>
      <c r="N105" s="181"/>
      <c r="O105" s="64"/>
      <c r="P105" s="556"/>
      <c r="Q105" s="557"/>
      <c r="R105" s="558"/>
      <c r="S105" s="556"/>
      <c r="T105" s="557"/>
      <c r="U105" s="557"/>
      <c r="V105" s="558"/>
      <c r="W105" s="48"/>
      <c r="X105" s="49"/>
      <c r="Y105" s="49"/>
      <c r="Z105" s="52"/>
      <c r="AA105" s="181"/>
      <c r="AB105" s="181"/>
      <c r="AC105" s="181"/>
      <c r="AD105" s="181"/>
      <c r="AE105" s="181"/>
      <c r="AF105" s="181"/>
      <c r="AG105" s="181"/>
      <c r="AH105" s="181"/>
      <c r="AI105" s="181"/>
      <c r="AJ105" s="181"/>
      <c r="AK105" s="181"/>
      <c r="AL105" s="180"/>
      <c r="AX105" s="181"/>
      <c r="AY105" s="181"/>
      <c r="AZ105" s="181"/>
      <c r="BA105" s="181"/>
      <c r="BB105" s="181"/>
      <c r="BC105" s="181"/>
      <c r="BD105" s="181"/>
      <c r="BE105" s="181"/>
      <c r="BF105" s="181"/>
      <c r="BG105" s="181"/>
      <c r="BH105" s="181"/>
      <c r="BI105" s="181"/>
      <c r="BJ105" s="181"/>
      <c r="BK105" s="181"/>
      <c r="BL105" s="181"/>
      <c r="BM105" s="313"/>
      <c r="BN105" s="313"/>
      <c r="BO105" s="313"/>
      <c r="BP105" s="313"/>
      <c r="BQ105" s="313"/>
      <c r="BR105" s="313"/>
    </row>
    <row r="106" spans="1:70" x14ac:dyDescent="0.25">
      <c r="A106" s="64"/>
      <c r="B106" s="556"/>
      <c r="C106" s="557"/>
      <c r="D106" s="558"/>
      <c r="E106" s="556"/>
      <c r="F106" s="557"/>
      <c r="G106" s="557"/>
      <c r="H106" s="558"/>
      <c r="I106" s="48"/>
      <c r="J106" s="49"/>
      <c r="K106" s="49"/>
      <c r="L106" s="52"/>
      <c r="M106" s="315"/>
      <c r="N106" s="181"/>
      <c r="O106" s="64"/>
      <c r="P106" s="556"/>
      <c r="Q106" s="557"/>
      <c r="R106" s="558"/>
      <c r="S106" s="556"/>
      <c r="T106" s="557"/>
      <c r="U106" s="557"/>
      <c r="V106" s="558"/>
      <c r="W106" s="48"/>
      <c r="X106" s="49"/>
      <c r="Y106" s="49"/>
      <c r="Z106" s="52"/>
      <c r="AA106" s="181"/>
      <c r="AB106" s="181"/>
      <c r="AC106" s="181"/>
      <c r="AD106" s="181"/>
      <c r="AE106" s="181"/>
      <c r="AF106" s="181"/>
      <c r="AG106" s="181"/>
      <c r="AH106" s="181"/>
      <c r="AI106" s="181"/>
      <c r="AJ106" s="181"/>
      <c r="AK106" s="181"/>
      <c r="AL106" s="180"/>
      <c r="AX106" s="181"/>
      <c r="AY106" s="181"/>
      <c r="AZ106" s="181"/>
      <c r="BA106" s="181"/>
      <c r="BB106" s="181"/>
      <c r="BC106" s="181"/>
      <c r="BD106" s="181"/>
      <c r="BE106" s="181"/>
      <c r="BF106" s="181"/>
      <c r="BG106" s="181"/>
      <c r="BH106" s="181"/>
      <c r="BI106" s="181"/>
      <c r="BJ106" s="181"/>
      <c r="BK106" s="181"/>
      <c r="BL106" s="181"/>
      <c r="BM106" s="181"/>
      <c r="BN106" s="181"/>
      <c r="BO106" s="181"/>
      <c r="BP106" s="181"/>
      <c r="BQ106" s="181"/>
      <c r="BR106" s="181"/>
    </row>
    <row r="107" spans="1:70" x14ac:dyDescent="0.25">
      <c r="A107" s="64"/>
      <c r="B107" s="556"/>
      <c r="C107" s="557"/>
      <c r="D107" s="558"/>
      <c r="E107" s="556"/>
      <c r="F107" s="557"/>
      <c r="G107" s="557"/>
      <c r="H107" s="558"/>
      <c r="I107" s="48"/>
      <c r="J107" s="49"/>
      <c r="K107" s="49"/>
      <c r="L107" s="52"/>
      <c r="M107" s="315"/>
      <c r="N107" s="181"/>
      <c r="O107" s="64"/>
      <c r="P107" s="556"/>
      <c r="Q107" s="557"/>
      <c r="R107" s="558"/>
      <c r="S107" s="556"/>
      <c r="T107" s="557"/>
      <c r="U107" s="557"/>
      <c r="V107" s="558"/>
      <c r="W107" s="48"/>
      <c r="X107" s="49"/>
      <c r="Y107" s="49"/>
      <c r="Z107" s="52"/>
      <c r="AA107" s="181"/>
      <c r="AB107" s="181"/>
      <c r="AC107" s="181"/>
      <c r="AD107" s="181"/>
      <c r="AE107" s="181"/>
      <c r="AF107" s="181"/>
      <c r="AG107" s="181"/>
      <c r="AH107" s="181"/>
      <c r="AI107" s="181"/>
      <c r="AJ107" s="181"/>
      <c r="AK107" s="181"/>
      <c r="AL107" s="180"/>
      <c r="AX107" s="181"/>
      <c r="AY107" s="181"/>
      <c r="AZ107" s="181"/>
      <c r="BA107" s="181"/>
      <c r="BB107" s="181"/>
      <c r="BC107" s="181"/>
      <c r="BD107" s="181"/>
      <c r="BE107" s="181"/>
      <c r="BF107" s="181"/>
      <c r="BG107" s="181"/>
      <c r="BH107" s="181"/>
      <c r="BI107" s="181"/>
      <c r="BJ107" s="181"/>
      <c r="BK107" s="181"/>
      <c r="BL107" s="181"/>
      <c r="BM107" s="181"/>
      <c r="BN107" s="181"/>
      <c r="BO107" s="181"/>
      <c r="BP107" s="181"/>
      <c r="BQ107" s="181"/>
      <c r="BR107" s="181"/>
    </row>
    <row r="108" spans="1:70" x14ac:dyDescent="0.25">
      <c r="A108" s="64"/>
      <c r="B108" s="556"/>
      <c r="C108" s="557"/>
      <c r="D108" s="558"/>
      <c r="E108" s="556"/>
      <c r="F108" s="557"/>
      <c r="G108" s="557"/>
      <c r="H108" s="558"/>
      <c r="I108" s="48"/>
      <c r="J108" s="49"/>
      <c r="K108" s="49"/>
      <c r="L108" s="52"/>
      <c r="M108" s="315"/>
      <c r="N108" s="181"/>
      <c r="O108" s="64"/>
      <c r="P108" s="556"/>
      <c r="Q108" s="557"/>
      <c r="R108" s="558"/>
      <c r="S108" s="556"/>
      <c r="T108" s="557"/>
      <c r="U108" s="557"/>
      <c r="V108" s="558"/>
      <c r="W108" s="48"/>
      <c r="X108" s="49"/>
      <c r="Y108" s="49"/>
      <c r="Z108" s="52"/>
      <c r="AA108" s="181"/>
      <c r="AB108" s="181"/>
      <c r="AC108" s="181"/>
      <c r="AD108" s="181"/>
      <c r="AE108" s="181"/>
      <c r="AF108" s="181"/>
      <c r="AG108" s="181"/>
      <c r="AH108" s="181"/>
      <c r="AI108" s="181"/>
      <c r="AJ108" s="181"/>
      <c r="AK108" s="181"/>
      <c r="AL108" s="180"/>
      <c r="AX108" s="181"/>
      <c r="AY108" s="181"/>
      <c r="AZ108" s="181"/>
      <c r="BA108" s="181"/>
      <c r="BB108" s="181"/>
      <c r="BC108" s="181"/>
      <c r="BD108" s="181"/>
      <c r="BE108" s="181"/>
      <c r="BF108" s="181"/>
      <c r="BG108" s="181"/>
      <c r="BH108" s="181"/>
      <c r="BI108" s="181"/>
      <c r="BJ108" s="181"/>
      <c r="BK108" s="181"/>
      <c r="BL108" s="181"/>
      <c r="BM108" s="181"/>
      <c r="BN108" s="181"/>
      <c r="BO108" s="181"/>
      <c r="BP108" s="181"/>
      <c r="BQ108" s="181"/>
      <c r="BR108" s="181"/>
    </row>
    <row r="109" spans="1:70" x14ac:dyDescent="0.25">
      <c r="A109" s="64"/>
      <c r="B109" s="556"/>
      <c r="C109" s="557"/>
      <c r="D109" s="558"/>
      <c r="E109" s="556"/>
      <c r="F109" s="557"/>
      <c r="G109" s="557"/>
      <c r="H109" s="558"/>
      <c r="I109" s="48"/>
      <c r="J109" s="49"/>
      <c r="K109" s="49"/>
      <c r="L109" s="52"/>
      <c r="M109" s="315"/>
      <c r="N109" s="181"/>
      <c r="O109" s="64"/>
      <c r="P109" s="556"/>
      <c r="Q109" s="557"/>
      <c r="R109" s="558"/>
      <c r="S109" s="556"/>
      <c r="T109" s="557"/>
      <c r="U109" s="557"/>
      <c r="V109" s="558"/>
      <c r="W109" s="48"/>
      <c r="X109" s="49"/>
      <c r="Y109" s="49"/>
      <c r="Z109" s="52"/>
      <c r="AA109" s="181"/>
      <c r="AB109" s="181"/>
      <c r="AC109" s="181"/>
      <c r="AD109" s="181"/>
      <c r="AE109" s="181"/>
      <c r="AF109" s="181"/>
      <c r="AG109" s="181"/>
      <c r="AH109" s="181"/>
      <c r="AI109" s="181"/>
      <c r="AJ109" s="181"/>
      <c r="AK109" s="181"/>
      <c r="AL109" s="180"/>
      <c r="AX109" s="181"/>
      <c r="AY109" s="181"/>
      <c r="AZ109" s="181"/>
      <c r="BA109" s="181"/>
      <c r="BB109" s="181"/>
      <c r="BC109" s="181"/>
      <c r="BD109" s="181"/>
      <c r="BE109" s="181"/>
      <c r="BF109" s="181"/>
      <c r="BG109" s="181"/>
      <c r="BH109" s="181"/>
      <c r="BI109" s="181"/>
      <c r="BJ109" s="181"/>
      <c r="BK109" s="181"/>
      <c r="BL109" s="181"/>
      <c r="BM109" s="181"/>
      <c r="BN109" s="181"/>
      <c r="BO109" s="181"/>
      <c r="BP109" s="181"/>
      <c r="BQ109" s="181"/>
      <c r="BR109" s="181"/>
    </row>
    <row r="110" spans="1:70" x14ac:dyDescent="0.25">
      <c r="A110" s="64"/>
      <c r="B110" s="556"/>
      <c r="C110" s="557"/>
      <c r="D110" s="558"/>
      <c r="E110" s="556"/>
      <c r="F110" s="557"/>
      <c r="G110" s="557"/>
      <c r="H110" s="558"/>
      <c r="I110" s="48"/>
      <c r="J110" s="49"/>
      <c r="K110" s="49"/>
      <c r="L110" s="52"/>
      <c r="M110" s="315"/>
      <c r="N110" s="181"/>
      <c r="O110" s="64"/>
      <c r="P110" s="556"/>
      <c r="Q110" s="557"/>
      <c r="R110" s="558"/>
      <c r="S110" s="556"/>
      <c r="T110" s="557"/>
      <c r="U110" s="557"/>
      <c r="V110" s="558"/>
      <c r="W110" s="48"/>
      <c r="X110" s="49"/>
      <c r="Y110" s="49"/>
      <c r="Z110" s="52"/>
      <c r="AA110" s="181"/>
      <c r="AB110" s="181"/>
      <c r="AC110" s="181"/>
      <c r="AD110" s="181"/>
      <c r="AE110" s="181"/>
      <c r="AF110" s="181"/>
      <c r="AG110" s="181"/>
      <c r="AH110" s="181"/>
      <c r="AI110" s="181"/>
      <c r="AJ110" s="181"/>
      <c r="AK110" s="181"/>
      <c r="AL110" s="180"/>
      <c r="AX110" s="181"/>
      <c r="AY110" s="181"/>
      <c r="AZ110" s="181"/>
      <c r="BA110" s="181"/>
      <c r="BB110" s="181"/>
      <c r="BC110" s="181"/>
      <c r="BD110" s="181"/>
      <c r="BE110" s="181"/>
      <c r="BF110" s="181"/>
      <c r="BG110" s="181"/>
      <c r="BH110" s="181"/>
      <c r="BI110" s="181"/>
      <c r="BJ110" s="181"/>
      <c r="BK110" s="181"/>
      <c r="BL110" s="181"/>
      <c r="BM110" s="181"/>
      <c r="BN110" s="181"/>
      <c r="BO110" s="181"/>
      <c r="BP110" s="181"/>
      <c r="BQ110" s="181"/>
      <c r="BR110" s="181"/>
    </row>
    <row r="111" spans="1:70" x14ac:dyDescent="0.25">
      <c r="A111" s="64"/>
      <c r="B111" s="556"/>
      <c r="C111" s="557"/>
      <c r="D111" s="558"/>
      <c r="E111" s="556"/>
      <c r="F111" s="557"/>
      <c r="G111" s="557"/>
      <c r="H111" s="558"/>
      <c r="I111" s="48"/>
      <c r="J111" s="49"/>
      <c r="K111" s="49"/>
      <c r="L111" s="52"/>
      <c r="M111" s="315"/>
      <c r="N111" s="181"/>
      <c r="O111" s="64"/>
      <c r="P111" s="556"/>
      <c r="Q111" s="557"/>
      <c r="R111" s="558"/>
      <c r="S111" s="556"/>
      <c r="T111" s="557"/>
      <c r="U111" s="557"/>
      <c r="V111" s="558"/>
      <c r="W111" s="48"/>
      <c r="X111" s="49"/>
      <c r="Y111" s="49"/>
      <c r="Z111" s="52"/>
      <c r="AA111" s="181"/>
      <c r="AB111" s="181"/>
      <c r="AC111" s="181"/>
      <c r="AD111" s="181"/>
      <c r="AE111" s="181"/>
      <c r="AF111" s="181"/>
      <c r="AG111" s="181"/>
      <c r="AH111" s="181"/>
      <c r="AI111" s="181"/>
      <c r="AJ111" s="181"/>
      <c r="AK111" s="181"/>
      <c r="AL111" s="180"/>
      <c r="AX111" s="181"/>
      <c r="AY111" s="181"/>
      <c r="AZ111" s="181"/>
      <c r="BA111" s="181"/>
      <c r="BB111" s="181"/>
      <c r="BC111" s="181"/>
      <c r="BD111" s="181"/>
      <c r="BE111" s="181"/>
      <c r="BF111" s="181"/>
      <c r="BG111" s="181"/>
      <c r="BH111" s="181"/>
      <c r="BI111" s="181"/>
      <c r="BJ111" s="181"/>
      <c r="BK111" s="181"/>
      <c r="BL111" s="181"/>
      <c r="BM111" s="181"/>
      <c r="BN111" s="181"/>
      <c r="BO111" s="181"/>
      <c r="BP111" s="181"/>
      <c r="BQ111" s="181"/>
      <c r="BR111" s="181"/>
    </row>
    <row r="112" spans="1:70" x14ac:dyDescent="0.25">
      <c r="A112" s="64"/>
      <c r="B112" s="556"/>
      <c r="C112" s="557"/>
      <c r="D112" s="558"/>
      <c r="E112" s="556"/>
      <c r="F112" s="557"/>
      <c r="G112" s="557"/>
      <c r="H112" s="558"/>
      <c r="I112" s="48"/>
      <c r="J112" s="49"/>
      <c r="K112" s="49"/>
      <c r="L112" s="52"/>
      <c r="M112" s="315"/>
      <c r="N112" s="181"/>
      <c r="O112" s="64"/>
      <c r="P112" s="556"/>
      <c r="Q112" s="557"/>
      <c r="R112" s="558"/>
      <c r="S112" s="556"/>
      <c r="T112" s="557"/>
      <c r="U112" s="557"/>
      <c r="V112" s="558"/>
      <c r="W112" s="48"/>
      <c r="X112" s="49"/>
      <c r="Y112" s="49"/>
      <c r="Z112" s="52"/>
      <c r="AA112" s="181"/>
      <c r="AB112" s="181"/>
      <c r="AC112" s="181"/>
      <c r="AD112" s="181"/>
      <c r="AE112" s="181"/>
      <c r="AF112" s="181"/>
      <c r="AG112" s="181"/>
      <c r="AH112" s="181"/>
      <c r="AI112" s="181"/>
      <c r="AJ112" s="181"/>
      <c r="AK112" s="181"/>
      <c r="AL112" s="180"/>
      <c r="AX112" s="181"/>
      <c r="AY112" s="181"/>
      <c r="AZ112" s="181"/>
      <c r="BA112" s="181"/>
      <c r="BB112" s="181"/>
      <c r="BC112" s="181"/>
      <c r="BD112" s="181"/>
      <c r="BE112" s="181"/>
      <c r="BF112" s="181"/>
      <c r="BG112" s="181"/>
      <c r="BH112" s="181"/>
      <c r="BI112" s="181"/>
      <c r="BJ112" s="181"/>
      <c r="BK112" s="181"/>
      <c r="BL112" s="181"/>
      <c r="BM112" s="177"/>
      <c r="BN112" s="177"/>
      <c r="BO112" s="177"/>
      <c r="BP112" s="177"/>
      <c r="BQ112" s="177"/>
      <c r="BR112" s="177"/>
    </row>
    <row r="113" spans="1:98" x14ac:dyDescent="0.25">
      <c r="A113" s="64"/>
      <c r="B113" s="556"/>
      <c r="C113" s="557"/>
      <c r="D113" s="558"/>
      <c r="E113" s="556"/>
      <c r="F113" s="557"/>
      <c r="G113" s="557"/>
      <c r="H113" s="558"/>
      <c r="I113" s="48"/>
      <c r="J113" s="49"/>
      <c r="K113" s="49"/>
      <c r="L113" s="52"/>
      <c r="M113" s="315"/>
      <c r="N113" s="181"/>
      <c r="O113" s="64"/>
      <c r="P113" s="556"/>
      <c r="Q113" s="557"/>
      <c r="R113" s="558"/>
      <c r="S113" s="556"/>
      <c r="T113" s="557"/>
      <c r="U113" s="557"/>
      <c r="V113" s="558"/>
      <c r="W113" s="48"/>
      <c r="X113" s="49"/>
      <c r="Y113" s="49"/>
      <c r="Z113" s="52"/>
      <c r="AA113" s="181"/>
      <c r="AB113" s="181"/>
      <c r="AC113" s="181"/>
      <c r="AD113" s="181"/>
      <c r="AE113" s="181"/>
      <c r="AF113" s="181"/>
      <c r="AG113" s="181"/>
      <c r="AH113" s="181"/>
      <c r="AI113" s="181"/>
      <c r="AJ113" s="181"/>
      <c r="AK113" s="181"/>
      <c r="AL113" s="180"/>
      <c r="AX113" s="181"/>
      <c r="AY113" s="181"/>
      <c r="AZ113" s="181"/>
      <c r="BA113" s="181"/>
      <c r="BB113" s="181"/>
      <c r="BC113" s="181"/>
      <c r="BD113" s="181"/>
      <c r="BE113" s="181"/>
      <c r="BF113" s="181"/>
      <c r="BG113" s="181"/>
      <c r="BH113" s="181"/>
      <c r="BI113" s="181"/>
      <c r="BJ113" s="181"/>
      <c r="BK113" s="181"/>
      <c r="BL113" s="181"/>
    </row>
    <row r="114" spans="1:98" ht="15" customHeight="1" x14ac:dyDescent="0.25">
      <c r="A114" s="64"/>
      <c r="B114" s="556"/>
      <c r="C114" s="557"/>
      <c r="D114" s="558"/>
      <c r="E114" s="556"/>
      <c r="F114" s="557"/>
      <c r="G114" s="557"/>
      <c r="H114" s="558"/>
      <c r="I114" s="48"/>
      <c r="J114" s="49"/>
      <c r="K114" s="49"/>
      <c r="L114" s="52"/>
      <c r="M114" s="334"/>
      <c r="N114" s="181"/>
      <c r="O114" s="64"/>
      <c r="P114" s="556"/>
      <c r="Q114" s="557"/>
      <c r="R114" s="558"/>
      <c r="S114" s="556"/>
      <c r="T114" s="557"/>
      <c r="U114" s="557"/>
      <c r="V114" s="558"/>
      <c r="W114" s="48"/>
      <c r="X114" s="49"/>
      <c r="Y114" s="49"/>
      <c r="Z114" s="52"/>
      <c r="AA114" s="181"/>
      <c r="AB114" s="181"/>
      <c r="AC114" s="181"/>
      <c r="AD114" s="181"/>
      <c r="AE114" s="181"/>
      <c r="AF114" s="181"/>
      <c r="AG114" s="181"/>
      <c r="AH114" s="181"/>
      <c r="AI114" s="181"/>
      <c r="AJ114" s="181"/>
      <c r="AK114" s="181"/>
      <c r="AL114" s="180"/>
      <c r="AX114" s="181"/>
      <c r="AY114" s="181"/>
      <c r="AZ114" s="181"/>
      <c r="BA114" s="181"/>
      <c r="BB114" s="181"/>
      <c r="BC114" s="181"/>
      <c r="BD114" s="181"/>
      <c r="BE114" s="181"/>
      <c r="BF114" s="181"/>
      <c r="BG114" s="181"/>
      <c r="BH114" s="181"/>
      <c r="BI114" s="181"/>
      <c r="BJ114" s="181"/>
      <c r="BK114" s="181"/>
      <c r="BL114" s="181"/>
    </row>
    <row r="115" spans="1:98" x14ac:dyDescent="0.25">
      <c r="A115" s="64"/>
      <c r="B115" s="556"/>
      <c r="C115" s="557"/>
      <c r="D115" s="558"/>
      <c r="E115" s="556"/>
      <c r="F115" s="557"/>
      <c r="G115" s="557"/>
      <c r="H115" s="558"/>
      <c r="I115" s="48"/>
      <c r="J115" s="49"/>
      <c r="K115" s="49"/>
      <c r="L115" s="52"/>
      <c r="M115" s="334"/>
      <c r="N115" s="181"/>
      <c r="O115" s="64"/>
      <c r="P115" s="556"/>
      <c r="Q115" s="557"/>
      <c r="R115" s="558"/>
      <c r="S115" s="556"/>
      <c r="T115" s="557"/>
      <c r="U115" s="557"/>
      <c r="V115" s="558"/>
      <c r="W115" s="48"/>
      <c r="X115" s="49"/>
      <c r="Y115" s="49"/>
      <c r="Z115" s="52"/>
      <c r="AA115" s="181"/>
      <c r="AB115" s="181"/>
      <c r="AC115" s="181"/>
      <c r="AD115" s="181"/>
      <c r="AE115" s="181"/>
      <c r="AF115" s="181"/>
      <c r="AG115" s="181"/>
      <c r="AH115" s="181"/>
      <c r="AI115" s="181"/>
      <c r="AJ115" s="181"/>
      <c r="AK115" s="181"/>
      <c r="AL115" s="180"/>
      <c r="AX115" s="181"/>
      <c r="AY115" s="181"/>
      <c r="AZ115" s="181"/>
      <c r="BA115" s="181"/>
      <c r="BB115" s="181"/>
      <c r="BC115" s="181"/>
      <c r="BD115" s="181"/>
      <c r="BE115" s="181"/>
      <c r="BF115" s="181"/>
      <c r="BG115" s="181"/>
      <c r="BH115" s="181"/>
      <c r="BI115" s="181"/>
      <c r="BJ115" s="181"/>
      <c r="BK115" s="181"/>
      <c r="BL115" s="181"/>
    </row>
    <row r="116" spans="1:98" x14ac:dyDescent="0.25">
      <c r="A116" s="64"/>
      <c r="B116" s="556"/>
      <c r="C116" s="557"/>
      <c r="D116" s="558"/>
      <c r="E116" s="556"/>
      <c r="F116" s="557"/>
      <c r="G116" s="557"/>
      <c r="H116" s="558"/>
      <c r="I116" s="48"/>
      <c r="J116" s="49"/>
      <c r="K116" s="49"/>
      <c r="L116" s="52"/>
      <c r="M116" s="334"/>
      <c r="N116" s="181"/>
      <c r="O116" s="64"/>
      <c r="P116" s="556"/>
      <c r="Q116" s="557"/>
      <c r="R116" s="558"/>
      <c r="S116" s="556"/>
      <c r="T116" s="557"/>
      <c r="U116" s="557"/>
      <c r="V116" s="558"/>
      <c r="W116" s="48"/>
      <c r="X116" s="49"/>
      <c r="Y116" s="49"/>
      <c r="Z116" s="52"/>
      <c r="AA116" s="181"/>
      <c r="AB116" s="181"/>
      <c r="AC116" s="181"/>
      <c r="AD116" s="181"/>
      <c r="AE116" s="181"/>
      <c r="AF116" s="181"/>
      <c r="AG116" s="181"/>
      <c r="AH116" s="181"/>
      <c r="AI116" s="181"/>
      <c r="AJ116" s="181"/>
      <c r="AK116" s="181"/>
      <c r="AL116" s="180"/>
      <c r="AX116" s="181"/>
      <c r="AY116" s="181"/>
      <c r="AZ116" s="181"/>
      <c r="BA116" s="181"/>
      <c r="BB116" s="181"/>
      <c r="BC116" s="181"/>
      <c r="BD116" s="181"/>
      <c r="BE116" s="181"/>
      <c r="BF116" s="181"/>
      <c r="BG116" s="181"/>
      <c r="BH116" s="181"/>
      <c r="BI116" s="181"/>
      <c r="BJ116" s="181"/>
      <c r="BK116" s="181"/>
      <c r="BL116" s="181"/>
      <c r="BM116" s="181"/>
      <c r="BN116" s="181"/>
      <c r="BO116" s="181"/>
      <c r="BP116" s="181"/>
      <c r="BQ116" s="181"/>
      <c r="BR116" s="181"/>
    </row>
    <row r="117" spans="1:98" x14ac:dyDescent="0.25">
      <c r="A117" s="64"/>
      <c r="B117" s="556"/>
      <c r="C117" s="557"/>
      <c r="D117" s="558"/>
      <c r="E117" s="556"/>
      <c r="F117" s="557"/>
      <c r="G117" s="557"/>
      <c r="H117" s="558"/>
      <c r="I117" s="48"/>
      <c r="J117" s="49"/>
      <c r="K117" s="49"/>
      <c r="L117" s="52"/>
      <c r="M117" s="334"/>
      <c r="N117" s="181"/>
      <c r="O117" s="64"/>
      <c r="P117" s="556"/>
      <c r="Q117" s="557"/>
      <c r="R117" s="558"/>
      <c r="S117" s="556"/>
      <c r="T117" s="557"/>
      <c r="U117" s="557"/>
      <c r="V117" s="558"/>
      <c r="W117" s="48"/>
      <c r="X117" s="49"/>
      <c r="Y117" s="49"/>
      <c r="Z117" s="52"/>
      <c r="AA117" s="181"/>
      <c r="AB117" s="181"/>
      <c r="AC117" s="181"/>
      <c r="AD117" s="181"/>
      <c r="AE117" s="181"/>
      <c r="AF117" s="181"/>
      <c r="AG117" s="181"/>
      <c r="AH117" s="181"/>
      <c r="AI117" s="181"/>
      <c r="AJ117" s="181"/>
      <c r="AK117" s="181"/>
      <c r="AL117" s="180"/>
      <c r="AX117" s="181"/>
      <c r="AY117" s="181"/>
      <c r="AZ117" s="181"/>
      <c r="BA117" s="181"/>
      <c r="BB117" s="181"/>
      <c r="BC117" s="181"/>
      <c r="BD117" s="181"/>
      <c r="BE117" s="181"/>
      <c r="BF117" s="181"/>
      <c r="BG117" s="181"/>
      <c r="BH117" s="181"/>
      <c r="BI117" s="181"/>
      <c r="BJ117" s="181"/>
      <c r="BK117" s="181"/>
      <c r="BL117" s="181"/>
      <c r="BM117" s="181"/>
      <c r="BN117" s="181"/>
      <c r="BO117" s="181"/>
      <c r="BP117" s="181"/>
      <c r="BQ117" s="181"/>
      <c r="BR117" s="181"/>
    </row>
    <row r="118" spans="1:98" x14ac:dyDescent="0.25">
      <c r="A118" s="64"/>
      <c r="B118" s="556"/>
      <c r="C118" s="557"/>
      <c r="D118" s="558"/>
      <c r="E118" s="556"/>
      <c r="F118" s="557"/>
      <c r="G118" s="557"/>
      <c r="H118" s="558"/>
      <c r="I118" s="48"/>
      <c r="J118" s="49"/>
      <c r="K118" s="49"/>
      <c r="L118" s="52"/>
      <c r="M118" s="334"/>
      <c r="N118" s="181"/>
      <c r="O118" s="64"/>
      <c r="P118" s="556"/>
      <c r="Q118" s="557"/>
      <c r="R118" s="558"/>
      <c r="S118" s="556"/>
      <c r="T118" s="557"/>
      <c r="U118" s="557"/>
      <c r="V118" s="558"/>
      <c r="W118" s="48"/>
      <c r="X118" s="49"/>
      <c r="Y118" s="49"/>
      <c r="Z118" s="52"/>
      <c r="AA118" s="181"/>
      <c r="AB118" s="181"/>
      <c r="AC118" s="181"/>
      <c r="AD118" s="181"/>
      <c r="AE118" s="181"/>
      <c r="AF118" s="181"/>
      <c r="AG118" s="181"/>
      <c r="AH118" s="181"/>
      <c r="AI118" s="181"/>
      <c r="AJ118" s="181"/>
      <c r="AK118" s="181"/>
      <c r="AL118" s="180"/>
      <c r="AX118" s="181"/>
      <c r="AY118" s="181"/>
      <c r="AZ118" s="181"/>
      <c r="BA118" s="181"/>
      <c r="BB118" s="181"/>
      <c r="BC118" s="181"/>
      <c r="BD118" s="181"/>
      <c r="BE118" s="181"/>
      <c r="BF118" s="181"/>
      <c r="BG118" s="181"/>
      <c r="BH118" s="181"/>
      <c r="BI118" s="181"/>
      <c r="BJ118" s="181"/>
      <c r="BK118" s="181"/>
      <c r="BL118" s="181"/>
      <c r="BM118" s="181"/>
      <c r="BN118" s="181"/>
      <c r="BO118" s="181"/>
      <c r="BP118" s="181"/>
      <c r="BQ118" s="181"/>
      <c r="BR118" s="181"/>
    </row>
    <row r="119" spans="1:98" ht="15.75" thickBot="1" x14ac:dyDescent="0.3">
      <c r="A119" s="65"/>
      <c r="B119" s="556"/>
      <c r="C119" s="557"/>
      <c r="D119" s="558"/>
      <c r="E119" s="556"/>
      <c r="F119" s="557"/>
      <c r="G119" s="557"/>
      <c r="H119" s="558"/>
      <c r="I119" s="53"/>
      <c r="J119" s="67"/>
      <c r="K119" s="67"/>
      <c r="L119" s="54"/>
      <c r="M119" s="334"/>
      <c r="N119" s="200"/>
      <c r="O119" s="65"/>
      <c r="P119" s="556"/>
      <c r="Q119" s="557"/>
      <c r="R119" s="558"/>
      <c r="S119" s="556"/>
      <c r="T119" s="557"/>
      <c r="U119" s="557"/>
      <c r="V119" s="558"/>
      <c r="W119" s="53"/>
      <c r="X119" s="67"/>
      <c r="Y119" s="67"/>
      <c r="Z119" s="54"/>
      <c r="AA119" s="181"/>
      <c r="AB119" s="181"/>
      <c r="AC119" s="181"/>
      <c r="AD119" s="181"/>
      <c r="AE119" s="181"/>
      <c r="AF119" s="181"/>
      <c r="AG119" s="181"/>
      <c r="AH119" s="181"/>
      <c r="AI119" s="181"/>
      <c r="AJ119" s="181"/>
      <c r="AK119" s="181"/>
      <c r="AL119" s="180"/>
      <c r="AX119" s="181"/>
      <c r="AY119" s="181"/>
      <c r="AZ119" s="181"/>
      <c r="BA119" s="181"/>
      <c r="BB119" s="181"/>
      <c r="BC119" s="181"/>
      <c r="BD119" s="181"/>
      <c r="BE119" s="181"/>
      <c r="BF119" s="181"/>
      <c r="BG119" s="181"/>
      <c r="BH119" s="181"/>
      <c r="BI119" s="181"/>
      <c r="BJ119" s="181"/>
      <c r="BK119" s="181"/>
      <c r="BL119" s="181"/>
      <c r="BM119" s="181"/>
      <c r="BN119" s="181"/>
      <c r="BO119" s="181"/>
      <c r="BP119" s="181"/>
      <c r="BQ119" s="181"/>
      <c r="BR119" s="181"/>
      <c r="CN119" s="177"/>
      <c r="CO119" s="177"/>
      <c r="CP119" s="177"/>
      <c r="CQ119" s="177"/>
      <c r="CR119" s="177"/>
      <c r="CS119" s="177"/>
      <c r="CT119" s="177"/>
    </row>
    <row r="120" spans="1:98" s="177" customFormat="1" x14ac:dyDescent="0.25">
      <c r="A120" s="180"/>
      <c r="B120" s="180"/>
      <c r="C120" s="180"/>
      <c r="D120" s="180"/>
      <c r="E120" s="180"/>
      <c r="F120" s="180"/>
      <c r="G120" s="180"/>
      <c r="H120" s="180"/>
      <c r="I120" s="328">
        <f>IF(SUM(I89:I119)&gt;0,GEOMEAN(I89:I119),0)</f>
        <v>0</v>
      </c>
      <c r="J120" s="328">
        <f t="shared" ref="J120:L120" si="7">IF(SUM(J89:J119)&gt;0,GEOMEAN(J89:J119),0)</f>
        <v>0</v>
      </c>
      <c r="K120" s="328">
        <f t="shared" si="7"/>
        <v>0</v>
      </c>
      <c r="L120" s="328">
        <f t="shared" si="7"/>
        <v>0</v>
      </c>
      <c r="M120" s="180"/>
      <c r="N120" s="335"/>
      <c r="O120" s="180"/>
      <c r="P120" s="180"/>
      <c r="Q120" s="180"/>
      <c r="R120" s="180"/>
      <c r="S120" s="180"/>
      <c r="T120" s="180"/>
      <c r="U120" s="180"/>
      <c r="V120" s="180"/>
      <c r="W120" s="328">
        <f>IF(SUM(W89:W119)&gt;0,GEOMEAN(W89:W119),0)</f>
        <v>0</v>
      </c>
      <c r="X120" s="328">
        <f t="shared" ref="X120:Z120" si="8">IF(SUM(X89:X119)&gt;0,GEOMEAN(X89:X119),0)</f>
        <v>0</v>
      </c>
      <c r="Y120" s="328">
        <f t="shared" si="8"/>
        <v>0</v>
      </c>
      <c r="Z120" s="328">
        <f t="shared" si="8"/>
        <v>0</v>
      </c>
      <c r="AA120" s="180"/>
      <c r="AB120" s="180"/>
      <c r="AC120" s="180"/>
      <c r="AD120" s="180"/>
      <c r="AE120" s="180"/>
      <c r="AF120" s="180"/>
      <c r="AG120" s="180"/>
      <c r="AH120" s="180"/>
      <c r="AI120" s="180"/>
      <c r="AJ120" s="180"/>
      <c r="AX120" s="180"/>
      <c r="AY120" s="180"/>
      <c r="AZ120" s="181"/>
      <c r="BA120" s="181"/>
      <c r="BB120" s="181"/>
      <c r="BC120" s="181"/>
      <c r="BD120" s="181"/>
      <c r="BE120" s="181"/>
      <c r="BF120" s="181"/>
      <c r="BG120" s="181"/>
      <c r="BH120" s="181"/>
      <c r="BI120" s="181"/>
      <c r="BJ120" s="181"/>
      <c r="BK120" s="181"/>
      <c r="BL120" s="181"/>
      <c r="BM120" s="181"/>
      <c r="BN120" s="181"/>
      <c r="BO120" s="181"/>
      <c r="BP120" s="181"/>
      <c r="BQ120" s="181"/>
      <c r="BR120" s="181"/>
      <c r="BS120" s="182"/>
      <c r="BT120" s="182"/>
      <c r="BU120" s="182"/>
      <c r="BV120" s="182"/>
      <c r="BW120" s="182"/>
      <c r="BX120" s="182"/>
      <c r="BY120" s="182"/>
      <c r="BZ120" s="182"/>
      <c r="CA120" s="182"/>
      <c r="CB120" s="182"/>
      <c r="CC120" s="182"/>
      <c r="CD120" s="182"/>
      <c r="CE120" s="182"/>
      <c r="CF120" s="182"/>
      <c r="CG120" s="182"/>
      <c r="CH120" s="182"/>
      <c r="CI120" s="182"/>
      <c r="CJ120" s="182"/>
      <c r="CK120" s="182"/>
      <c r="CL120" s="182"/>
      <c r="CM120" s="182"/>
      <c r="CN120" s="182"/>
      <c r="CO120" s="182"/>
      <c r="CP120" s="182"/>
      <c r="CQ120" s="182"/>
      <c r="CR120" s="182"/>
      <c r="CS120" s="182"/>
      <c r="CT120" s="182"/>
    </row>
    <row r="121" spans="1:98" x14ac:dyDescent="0.25">
      <c r="A121" s="181"/>
      <c r="B121" s="181"/>
      <c r="C121" s="181"/>
      <c r="D121" s="181"/>
      <c r="E121" s="181"/>
      <c r="F121" s="181"/>
      <c r="G121" s="181"/>
      <c r="H121" s="181"/>
      <c r="I121" s="181"/>
      <c r="J121" s="181"/>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181"/>
      <c r="AG121" s="181"/>
      <c r="AH121" s="181"/>
      <c r="AI121" s="181"/>
      <c r="AJ121" s="180"/>
      <c r="AX121" s="181"/>
      <c r="AY121" s="181"/>
      <c r="AZ121" s="181"/>
      <c r="BA121" s="181"/>
      <c r="BB121" s="181"/>
      <c r="BC121" s="181"/>
      <c r="BD121" s="181"/>
      <c r="BE121" s="181"/>
      <c r="BF121" s="181"/>
      <c r="BG121" s="181"/>
      <c r="BH121" s="181"/>
      <c r="BI121" s="181"/>
      <c r="BJ121" s="181"/>
      <c r="BK121" s="181"/>
      <c r="BL121" s="181"/>
      <c r="BM121" s="181"/>
      <c r="BN121" s="181"/>
      <c r="BO121" s="181"/>
      <c r="BP121" s="181"/>
      <c r="BQ121" s="181"/>
      <c r="BR121" s="181"/>
    </row>
    <row r="122" spans="1:98" ht="15.75" thickBot="1" x14ac:dyDescent="0.3">
      <c r="A122" s="181"/>
      <c r="B122" s="181"/>
      <c r="C122" s="181"/>
      <c r="D122" s="181"/>
      <c r="E122" s="181"/>
      <c r="F122" s="181"/>
      <c r="G122" s="181"/>
      <c r="H122" s="181"/>
      <c r="I122" s="181"/>
      <c r="J122" s="181"/>
      <c r="K122" s="181"/>
      <c r="L122" s="181"/>
      <c r="M122" s="181"/>
      <c r="N122" s="181"/>
      <c r="O122" s="181"/>
      <c r="P122" s="181"/>
      <c r="Q122" s="181"/>
      <c r="R122" s="181"/>
      <c r="S122" s="181"/>
      <c r="T122" s="181"/>
      <c r="U122" s="181"/>
      <c r="V122" s="181"/>
      <c r="W122" s="181"/>
      <c r="X122" s="181"/>
      <c r="Y122" s="181"/>
      <c r="Z122" s="181"/>
      <c r="AA122" s="181"/>
      <c r="AB122" s="181"/>
      <c r="AC122" s="181"/>
      <c r="AD122" s="181"/>
      <c r="AE122" s="181"/>
      <c r="AF122" s="181"/>
      <c r="AG122" s="181"/>
      <c r="AH122" s="181"/>
      <c r="AI122" s="181"/>
      <c r="AJ122" s="180"/>
      <c r="AX122" s="181"/>
      <c r="AY122" s="181"/>
      <c r="AZ122" s="181"/>
      <c r="BA122" s="181"/>
      <c r="BB122" s="181"/>
      <c r="BC122" s="181"/>
      <c r="BD122" s="181"/>
      <c r="BE122" s="181"/>
      <c r="BF122" s="181"/>
      <c r="BG122" s="181"/>
      <c r="BH122" s="181"/>
      <c r="BI122" s="181"/>
      <c r="BJ122" s="181"/>
      <c r="BK122" s="181"/>
      <c r="BL122" s="181"/>
      <c r="BM122" s="181"/>
      <c r="BN122" s="181"/>
      <c r="BO122" s="181"/>
      <c r="BP122" s="181"/>
      <c r="BQ122" s="181"/>
      <c r="BR122" s="181"/>
      <c r="BS122" s="177"/>
      <c r="BT122" s="177"/>
      <c r="BU122" s="177"/>
      <c r="BV122" s="177"/>
      <c r="BW122" s="177"/>
      <c r="BX122" s="177"/>
      <c r="BY122" s="177"/>
      <c r="BZ122" s="177"/>
      <c r="CA122" s="177"/>
      <c r="CB122" s="177"/>
      <c r="CC122" s="177"/>
      <c r="CD122" s="177"/>
      <c r="CE122" s="177"/>
      <c r="CF122" s="177"/>
      <c r="CG122" s="177"/>
      <c r="CH122" s="177"/>
      <c r="CI122" s="177"/>
      <c r="CJ122" s="177"/>
      <c r="CK122" s="177"/>
      <c r="CL122" s="177"/>
      <c r="CM122" s="177"/>
    </row>
    <row r="123" spans="1:98" ht="15.75" thickBot="1" x14ac:dyDescent="0.3">
      <c r="A123" s="592" t="s">
        <v>304</v>
      </c>
      <c r="B123" s="593"/>
      <c r="C123" s="593"/>
      <c r="D123" s="593"/>
      <c r="E123" s="593"/>
      <c r="F123" s="593"/>
      <c r="G123" s="593"/>
      <c r="H123" s="593"/>
      <c r="I123" s="593"/>
      <c r="J123" s="593"/>
      <c r="K123" s="593"/>
      <c r="L123" s="593"/>
      <c r="M123" s="593"/>
      <c r="N123" s="593"/>
      <c r="O123" s="593"/>
      <c r="P123" s="593"/>
      <c r="Q123" s="593"/>
      <c r="R123" s="593"/>
      <c r="S123" s="593"/>
      <c r="T123" s="593"/>
      <c r="U123" s="593"/>
      <c r="V123" s="593"/>
      <c r="W123" s="593"/>
      <c r="X123" s="593"/>
      <c r="Y123" s="593"/>
      <c r="Z123" s="593"/>
      <c r="AA123" s="593"/>
      <c r="AB123" s="593"/>
      <c r="AC123" s="593"/>
      <c r="AD123" s="593"/>
      <c r="AE123" s="593"/>
      <c r="AF123" s="593"/>
      <c r="AG123" s="593"/>
      <c r="AH123" s="593"/>
      <c r="AI123" s="593"/>
      <c r="AJ123" s="593"/>
      <c r="AK123" s="593"/>
      <c r="AL123" s="593"/>
      <c r="AM123" s="593"/>
      <c r="AN123" s="594"/>
      <c r="AX123" s="181"/>
      <c r="AY123" s="181"/>
      <c r="AZ123" s="181"/>
      <c r="BA123" s="181"/>
      <c r="BB123" s="181"/>
      <c r="BC123" s="181"/>
      <c r="BD123" s="181"/>
      <c r="BE123" s="181"/>
      <c r="BF123" s="181"/>
      <c r="BG123" s="181"/>
      <c r="BH123" s="181"/>
      <c r="BI123" s="181"/>
      <c r="BJ123" s="181"/>
      <c r="BK123" s="181"/>
      <c r="BL123" s="181"/>
      <c r="BM123" s="181"/>
      <c r="BN123" s="181"/>
      <c r="BO123" s="181"/>
      <c r="BP123" s="181"/>
      <c r="BQ123" s="181"/>
      <c r="BR123" s="181"/>
    </row>
    <row r="124" spans="1:98" ht="15.75" thickBot="1" x14ac:dyDescent="0.3">
      <c r="A124" s="181"/>
      <c r="B124" s="181"/>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c r="AB124" s="181"/>
      <c r="AC124" s="181"/>
      <c r="AD124" s="181"/>
      <c r="AE124" s="181"/>
      <c r="AF124" s="181"/>
      <c r="AG124" s="181"/>
      <c r="AH124" s="181"/>
      <c r="AI124" s="181"/>
      <c r="AX124" s="181"/>
      <c r="AY124" s="181"/>
      <c r="AZ124" s="181"/>
      <c r="BA124" s="181"/>
      <c r="BB124" s="181"/>
      <c r="BC124" s="181"/>
      <c r="BD124" s="181"/>
      <c r="BE124" s="181"/>
      <c r="BF124" s="181"/>
      <c r="BG124" s="181"/>
      <c r="BH124" s="181"/>
      <c r="BI124" s="181"/>
      <c r="BJ124" s="181"/>
      <c r="BK124" s="181"/>
      <c r="BL124" s="181"/>
      <c r="BM124" s="181"/>
      <c r="BN124" s="181"/>
      <c r="BO124" s="181"/>
      <c r="BP124" s="181"/>
      <c r="BQ124" s="181"/>
      <c r="BR124" s="181"/>
    </row>
    <row r="125" spans="1:98" x14ac:dyDescent="0.25">
      <c r="A125" s="595" t="s">
        <v>295</v>
      </c>
      <c r="B125" s="596"/>
      <c r="C125" s="596"/>
      <c r="D125" s="596"/>
      <c r="E125" s="596"/>
      <c r="F125" s="596"/>
      <c r="G125" s="596"/>
      <c r="H125" s="596"/>
      <c r="I125" s="596"/>
      <c r="J125" s="596"/>
      <c r="K125" s="596"/>
      <c r="L125" s="597"/>
      <c r="M125" s="332"/>
      <c r="N125" s="332"/>
      <c r="O125" s="595" t="s">
        <v>296</v>
      </c>
      <c r="P125" s="596"/>
      <c r="Q125" s="596"/>
      <c r="R125" s="596"/>
      <c r="S125" s="596"/>
      <c r="T125" s="596"/>
      <c r="U125" s="596"/>
      <c r="V125" s="596"/>
      <c r="W125" s="596"/>
      <c r="X125" s="596"/>
      <c r="Y125" s="596"/>
      <c r="Z125" s="597"/>
      <c r="AA125" s="181"/>
      <c r="AB125" s="181"/>
      <c r="AC125" s="595" t="s">
        <v>297</v>
      </c>
      <c r="AD125" s="596"/>
      <c r="AE125" s="596"/>
      <c r="AF125" s="596"/>
      <c r="AG125" s="596"/>
      <c r="AH125" s="596"/>
      <c r="AI125" s="596"/>
      <c r="AJ125" s="596"/>
      <c r="AK125" s="596"/>
      <c r="AL125" s="596"/>
      <c r="AM125" s="596"/>
      <c r="AN125" s="597"/>
      <c r="AX125" s="181"/>
      <c r="AY125" s="181"/>
      <c r="AZ125" s="181"/>
      <c r="BA125" s="181"/>
      <c r="BB125" s="181"/>
      <c r="BC125" s="181"/>
      <c r="BD125" s="181"/>
      <c r="BE125" s="181"/>
      <c r="BF125" s="181"/>
      <c r="BG125" s="181"/>
      <c r="BH125" s="181"/>
      <c r="BI125" s="181"/>
      <c r="BJ125" s="181"/>
      <c r="BK125" s="181"/>
      <c r="BL125" s="181"/>
      <c r="BM125" s="181"/>
      <c r="BN125" s="181"/>
      <c r="BO125" s="181"/>
      <c r="BP125" s="181"/>
      <c r="BQ125" s="181"/>
      <c r="BR125" s="181"/>
    </row>
    <row r="126" spans="1:98" ht="15.75" thickBot="1" x14ac:dyDescent="0.3">
      <c r="A126" s="603" t="str">
        <f>IF('Datos Generales'!$C57=0,"",'Datos Generales'!$C57)</f>
        <v/>
      </c>
      <c r="B126" s="604"/>
      <c r="C126" s="604"/>
      <c r="D126" s="604"/>
      <c r="E126" s="604"/>
      <c r="F126" s="604"/>
      <c r="G126" s="604"/>
      <c r="H126" s="604"/>
      <c r="I126" s="604"/>
      <c r="J126" s="604"/>
      <c r="K126" s="604"/>
      <c r="L126" s="605"/>
      <c r="M126" s="181"/>
      <c r="N126" s="181"/>
      <c r="O126" s="603" t="str">
        <f>IF('Datos Generales'!$C58=0,"",'Datos Generales'!$C58)</f>
        <v/>
      </c>
      <c r="P126" s="604"/>
      <c r="Q126" s="604"/>
      <c r="R126" s="604"/>
      <c r="S126" s="604"/>
      <c r="T126" s="604"/>
      <c r="U126" s="604"/>
      <c r="V126" s="604"/>
      <c r="W126" s="604"/>
      <c r="X126" s="604"/>
      <c r="Y126" s="604"/>
      <c r="Z126" s="605"/>
      <c r="AA126" s="181"/>
      <c r="AB126" s="181"/>
      <c r="AC126" s="603" t="str">
        <f>IF('Datos Generales'!$C59=0,"",'Datos Generales'!$C59)</f>
        <v/>
      </c>
      <c r="AD126" s="604"/>
      <c r="AE126" s="604"/>
      <c r="AF126" s="604"/>
      <c r="AG126" s="604"/>
      <c r="AH126" s="604"/>
      <c r="AI126" s="604"/>
      <c r="AJ126" s="604"/>
      <c r="AK126" s="604"/>
      <c r="AL126" s="604"/>
      <c r="AM126" s="604"/>
      <c r="AN126" s="605"/>
      <c r="AX126" s="181"/>
      <c r="AY126" s="181"/>
      <c r="AZ126" s="181"/>
      <c r="BA126" s="181"/>
      <c r="BB126" s="181"/>
      <c r="BC126" s="181"/>
      <c r="BD126" s="181"/>
      <c r="BE126" s="181"/>
      <c r="BF126" s="181"/>
      <c r="BG126" s="181"/>
      <c r="BH126" s="181"/>
      <c r="BI126" s="181"/>
      <c r="BJ126" s="181"/>
      <c r="BK126" s="181"/>
      <c r="BL126" s="181"/>
      <c r="BM126" s="181"/>
      <c r="BN126" s="181"/>
      <c r="BO126" s="181"/>
      <c r="BP126" s="181"/>
      <c r="BQ126" s="181"/>
      <c r="BR126" s="181"/>
    </row>
    <row r="127" spans="1:98" ht="15" customHeight="1" x14ac:dyDescent="0.25">
      <c r="A127" s="561" t="s">
        <v>147</v>
      </c>
      <c r="B127" s="571" t="s">
        <v>291</v>
      </c>
      <c r="C127" s="572"/>
      <c r="D127" s="573"/>
      <c r="E127" s="571" t="s">
        <v>264</v>
      </c>
      <c r="F127" s="572"/>
      <c r="G127" s="572"/>
      <c r="H127" s="573"/>
      <c r="I127" s="561" t="s">
        <v>148</v>
      </c>
      <c r="J127" s="559" t="s">
        <v>149</v>
      </c>
      <c r="K127" s="559" t="s">
        <v>284</v>
      </c>
      <c r="L127" s="601" t="s">
        <v>285</v>
      </c>
      <c r="M127" s="181"/>
      <c r="N127" s="181"/>
      <c r="O127" s="561" t="s">
        <v>147</v>
      </c>
      <c r="P127" s="571" t="s">
        <v>291</v>
      </c>
      <c r="Q127" s="572"/>
      <c r="R127" s="573"/>
      <c r="S127" s="571" t="s">
        <v>264</v>
      </c>
      <c r="T127" s="572"/>
      <c r="U127" s="572"/>
      <c r="V127" s="573"/>
      <c r="W127" s="561" t="s">
        <v>148</v>
      </c>
      <c r="X127" s="559" t="s">
        <v>149</v>
      </c>
      <c r="Y127" s="559" t="s">
        <v>284</v>
      </c>
      <c r="Z127" s="601" t="s">
        <v>285</v>
      </c>
      <c r="AA127" s="181"/>
      <c r="AB127" s="181"/>
      <c r="AC127" s="561" t="s">
        <v>147</v>
      </c>
      <c r="AD127" s="571" t="s">
        <v>291</v>
      </c>
      <c r="AE127" s="572"/>
      <c r="AF127" s="573"/>
      <c r="AG127" s="571" t="s">
        <v>264</v>
      </c>
      <c r="AH127" s="572"/>
      <c r="AI127" s="572"/>
      <c r="AJ127" s="573"/>
      <c r="AK127" s="561" t="s">
        <v>148</v>
      </c>
      <c r="AL127" s="559" t="s">
        <v>149</v>
      </c>
      <c r="AM127" s="559" t="s">
        <v>284</v>
      </c>
      <c r="AN127" s="601" t="s">
        <v>285</v>
      </c>
      <c r="AX127" s="181"/>
      <c r="AY127" s="181"/>
      <c r="AZ127" s="181"/>
      <c r="BA127" s="181"/>
      <c r="BB127" s="181"/>
      <c r="BC127" s="181"/>
      <c r="BD127" s="181"/>
      <c r="BE127" s="181"/>
      <c r="BF127" s="181"/>
      <c r="BG127" s="181"/>
      <c r="BH127" s="181"/>
      <c r="BI127" s="181"/>
      <c r="BJ127" s="181"/>
      <c r="BK127" s="181"/>
      <c r="BL127" s="181"/>
      <c r="BM127" s="181"/>
      <c r="BN127" s="181"/>
      <c r="BO127" s="181"/>
      <c r="BP127" s="181"/>
      <c r="BQ127" s="181"/>
      <c r="BR127" s="181"/>
    </row>
    <row r="128" spans="1:98" x14ac:dyDescent="0.25">
      <c r="A128" s="562"/>
      <c r="B128" s="574"/>
      <c r="C128" s="575"/>
      <c r="D128" s="576"/>
      <c r="E128" s="574"/>
      <c r="F128" s="575"/>
      <c r="G128" s="575"/>
      <c r="H128" s="576"/>
      <c r="I128" s="562"/>
      <c r="J128" s="560"/>
      <c r="K128" s="560"/>
      <c r="L128" s="602"/>
      <c r="M128" s="181"/>
      <c r="N128" s="181"/>
      <c r="O128" s="562"/>
      <c r="P128" s="574"/>
      <c r="Q128" s="575"/>
      <c r="R128" s="576"/>
      <c r="S128" s="574"/>
      <c r="T128" s="575"/>
      <c r="U128" s="575"/>
      <c r="V128" s="576"/>
      <c r="W128" s="562"/>
      <c r="X128" s="560"/>
      <c r="Y128" s="560"/>
      <c r="Z128" s="602"/>
      <c r="AA128" s="181"/>
      <c r="AB128" s="181"/>
      <c r="AC128" s="562"/>
      <c r="AD128" s="574"/>
      <c r="AE128" s="575"/>
      <c r="AF128" s="576"/>
      <c r="AG128" s="574"/>
      <c r="AH128" s="575"/>
      <c r="AI128" s="575"/>
      <c r="AJ128" s="576"/>
      <c r="AK128" s="562"/>
      <c r="AL128" s="560"/>
      <c r="AM128" s="560"/>
      <c r="AN128" s="602"/>
      <c r="AX128" s="181"/>
      <c r="AY128" s="181"/>
      <c r="AZ128" s="181"/>
      <c r="BA128" s="181"/>
      <c r="BB128" s="181"/>
      <c r="BC128" s="181"/>
      <c r="BD128" s="181"/>
      <c r="BE128" s="181"/>
      <c r="BF128" s="181"/>
      <c r="BG128" s="181"/>
      <c r="BH128" s="181"/>
      <c r="BI128" s="181"/>
      <c r="BJ128" s="181"/>
      <c r="BK128" s="181"/>
      <c r="BL128" s="181"/>
      <c r="BM128" s="181"/>
      <c r="BN128" s="181"/>
      <c r="BO128" s="181"/>
      <c r="BP128" s="181"/>
      <c r="BQ128" s="181"/>
      <c r="BR128" s="181"/>
    </row>
    <row r="129" spans="1:70" ht="15" customHeight="1" thickBot="1" x14ac:dyDescent="0.3">
      <c r="A129" s="563"/>
      <c r="B129" s="577" t="s">
        <v>292</v>
      </c>
      <c r="C129" s="578"/>
      <c r="D129" s="579"/>
      <c r="E129" s="586" t="s">
        <v>292</v>
      </c>
      <c r="F129" s="587"/>
      <c r="G129" s="587"/>
      <c r="H129" s="588"/>
      <c r="I129" s="563"/>
      <c r="J129" s="333" t="s">
        <v>177</v>
      </c>
      <c r="K129" s="333" t="s">
        <v>177</v>
      </c>
      <c r="L129" s="333" t="s">
        <v>177</v>
      </c>
      <c r="M129" s="181"/>
      <c r="N129" s="181"/>
      <c r="O129" s="563"/>
      <c r="P129" s="577" t="s">
        <v>292</v>
      </c>
      <c r="Q129" s="578"/>
      <c r="R129" s="579"/>
      <c r="S129" s="586" t="s">
        <v>292</v>
      </c>
      <c r="T129" s="587"/>
      <c r="U129" s="587"/>
      <c r="V129" s="588"/>
      <c r="W129" s="563"/>
      <c r="X129" s="333" t="s">
        <v>177</v>
      </c>
      <c r="Y129" s="333" t="s">
        <v>177</v>
      </c>
      <c r="Z129" s="333" t="s">
        <v>177</v>
      </c>
      <c r="AA129" s="181"/>
      <c r="AB129" s="181"/>
      <c r="AC129" s="563"/>
      <c r="AD129" s="577" t="s">
        <v>292</v>
      </c>
      <c r="AE129" s="578"/>
      <c r="AF129" s="579"/>
      <c r="AG129" s="586" t="s">
        <v>292</v>
      </c>
      <c r="AH129" s="587"/>
      <c r="AI129" s="587"/>
      <c r="AJ129" s="588"/>
      <c r="AK129" s="563"/>
      <c r="AL129" s="333" t="s">
        <v>177</v>
      </c>
      <c r="AM129" s="333" t="s">
        <v>177</v>
      </c>
      <c r="AN129" s="333" t="s">
        <v>177</v>
      </c>
      <c r="AX129" s="181"/>
      <c r="AY129" s="181"/>
      <c r="AZ129" s="181"/>
      <c r="BA129" s="181"/>
      <c r="BB129" s="181"/>
      <c r="BC129" s="181"/>
      <c r="BD129" s="181"/>
      <c r="BE129" s="181"/>
      <c r="BF129" s="181"/>
      <c r="BG129" s="181"/>
      <c r="BH129" s="181"/>
      <c r="BI129" s="181"/>
      <c r="BJ129" s="181"/>
      <c r="BK129" s="181"/>
      <c r="BL129" s="181"/>
      <c r="BM129" s="181"/>
      <c r="BN129" s="181"/>
      <c r="BO129" s="181"/>
      <c r="BP129" s="181"/>
      <c r="BQ129" s="181"/>
      <c r="BR129" s="181"/>
    </row>
    <row r="130" spans="1:70" x14ac:dyDescent="0.25">
      <c r="A130" s="63"/>
      <c r="B130" s="583"/>
      <c r="C130" s="584"/>
      <c r="D130" s="585"/>
      <c r="E130" s="583"/>
      <c r="F130" s="584"/>
      <c r="G130" s="584"/>
      <c r="H130" s="585"/>
      <c r="I130" s="50"/>
      <c r="J130" s="66"/>
      <c r="K130" s="66"/>
      <c r="L130" s="51"/>
      <c r="M130" s="315"/>
      <c r="N130" s="181"/>
      <c r="O130" s="63"/>
      <c r="P130" s="583"/>
      <c r="Q130" s="584"/>
      <c r="R130" s="585"/>
      <c r="S130" s="583"/>
      <c r="T130" s="584"/>
      <c r="U130" s="584"/>
      <c r="V130" s="585"/>
      <c r="W130" s="50"/>
      <c r="X130" s="66"/>
      <c r="Y130" s="66"/>
      <c r="Z130" s="51"/>
      <c r="AA130" s="181"/>
      <c r="AB130" s="181"/>
      <c r="AC130" s="63"/>
      <c r="AD130" s="583"/>
      <c r="AE130" s="584"/>
      <c r="AF130" s="585"/>
      <c r="AG130" s="583"/>
      <c r="AH130" s="584"/>
      <c r="AI130" s="584"/>
      <c r="AJ130" s="585"/>
      <c r="AK130" s="50"/>
      <c r="AL130" s="66"/>
      <c r="AM130" s="66"/>
      <c r="AN130" s="51"/>
      <c r="AX130" s="181"/>
      <c r="AY130" s="181"/>
      <c r="AZ130" s="181"/>
      <c r="BA130" s="181"/>
      <c r="BB130" s="181"/>
      <c r="BC130" s="181"/>
      <c r="BD130" s="181"/>
      <c r="BE130" s="181"/>
      <c r="BF130" s="181"/>
      <c r="BG130" s="181"/>
      <c r="BH130" s="181"/>
      <c r="BI130" s="181"/>
      <c r="BJ130" s="181"/>
      <c r="BK130" s="181"/>
      <c r="BL130" s="181"/>
      <c r="BM130" s="181"/>
      <c r="BN130" s="181"/>
      <c r="BO130" s="181"/>
      <c r="BP130" s="181"/>
      <c r="BQ130" s="181"/>
      <c r="BR130" s="181"/>
    </row>
    <row r="131" spans="1:70" x14ac:dyDescent="0.25">
      <c r="A131" s="64"/>
      <c r="B131" s="556"/>
      <c r="C131" s="557"/>
      <c r="D131" s="558"/>
      <c r="E131" s="556"/>
      <c r="F131" s="557"/>
      <c r="G131" s="557"/>
      <c r="H131" s="558"/>
      <c r="I131" s="48"/>
      <c r="J131" s="49"/>
      <c r="K131" s="49"/>
      <c r="L131" s="52"/>
      <c r="M131" s="315"/>
      <c r="N131" s="181"/>
      <c r="O131" s="64"/>
      <c r="P131" s="556"/>
      <c r="Q131" s="557"/>
      <c r="R131" s="558"/>
      <c r="S131" s="556"/>
      <c r="T131" s="557"/>
      <c r="U131" s="557"/>
      <c r="V131" s="558"/>
      <c r="W131" s="48"/>
      <c r="X131" s="49"/>
      <c r="Y131" s="49"/>
      <c r="Z131" s="52"/>
      <c r="AA131" s="181"/>
      <c r="AB131" s="181"/>
      <c r="AC131" s="64"/>
      <c r="AD131" s="556"/>
      <c r="AE131" s="557"/>
      <c r="AF131" s="558"/>
      <c r="AG131" s="556"/>
      <c r="AH131" s="557"/>
      <c r="AI131" s="557"/>
      <c r="AJ131" s="558"/>
      <c r="AK131" s="48"/>
      <c r="AL131" s="49"/>
      <c r="AM131" s="49"/>
      <c r="AN131" s="52"/>
      <c r="AX131" s="181"/>
      <c r="AY131" s="181"/>
      <c r="AZ131" s="181"/>
      <c r="BA131" s="181"/>
      <c r="BB131" s="181"/>
      <c r="BC131" s="181"/>
      <c r="BD131" s="181"/>
      <c r="BE131" s="181"/>
      <c r="BF131" s="181"/>
      <c r="BG131" s="181"/>
      <c r="BH131" s="181"/>
      <c r="BI131" s="181"/>
      <c r="BJ131" s="181"/>
      <c r="BK131" s="181"/>
      <c r="BL131" s="181"/>
      <c r="BM131" s="181"/>
      <c r="BN131" s="181"/>
      <c r="BO131" s="181"/>
      <c r="BP131" s="181"/>
      <c r="BQ131" s="181"/>
      <c r="BR131" s="181"/>
    </row>
    <row r="132" spans="1:70" x14ac:dyDescent="0.25">
      <c r="A132" s="64"/>
      <c r="B132" s="556"/>
      <c r="C132" s="557"/>
      <c r="D132" s="558"/>
      <c r="E132" s="556"/>
      <c r="F132" s="557"/>
      <c r="G132" s="557"/>
      <c r="H132" s="558"/>
      <c r="I132" s="48"/>
      <c r="J132" s="49"/>
      <c r="K132" s="49"/>
      <c r="L132" s="52"/>
      <c r="M132" s="315"/>
      <c r="N132" s="181"/>
      <c r="O132" s="64"/>
      <c r="P132" s="556"/>
      <c r="Q132" s="557"/>
      <c r="R132" s="558"/>
      <c r="S132" s="556"/>
      <c r="T132" s="557"/>
      <c r="U132" s="557"/>
      <c r="V132" s="558"/>
      <c r="W132" s="48"/>
      <c r="X132" s="49"/>
      <c r="Y132" s="49"/>
      <c r="Z132" s="52"/>
      <c r="AA132" s="181"/>
      <c r="AB132" s="181"/>
      <c r="AC132" s="64"/>
      <c r="AD132" s="556"/>
      <c r="AE132" s="557"/>
      <c r="AF132" s="558"/>
      <c r="AG132" s="556"/>
      <c r="AH132" s="557"/>
      <c r="AI132" s="557"/>
      <c r="AJ132" s="558"/>
      <c r="AK132" s="48"/>
      <c r="AL132" s="49"/>
      <c r="AM132" s="49"/>
      <c r="AN132" s="52"/>
      <c r="AX132" s="181"/>
      <c r="AY132" s="181"/>
      <c r="AZ132" s="181"/>
      <c r="BA132" s="181"/>
      <c r="BB132" s="181"/>
      <c r="BC132" s="181"/>
      <c r="BD132" s="181"/>
      <c r="BE132" s="181"/>
      <c r="BF132" s="181"/>
      <c r="BG132" s="181"/>
      <c r="BH132" s="181"/>
      <c r="BI132" s="181"/>
      <c r="BJ132" s="181"/>
      <c r="BK132" s="181"/>
      <c r="BL132" s="181"/>
      <c r="BM132" s="181"/>
      <c r="BN132" s="181"/>
      <c r="BO132" s="181"/>
      <c r="BP132" s="181"/>
      <c r="BQ132" s="181"/>
      <c r="BR132" s="181"/>
    </row>
    <row r="133" spans="1:70" x14ac:dyDescent="0.25">
      <c r="A133" s="64"/>
      <c r="B133" s="556"/>
      <c r="C133" s="557"/>
      <c r="D133" s="558"/>
      <c r="E133" s="556"/>
      <c r="F133" s="557"/>
      <c r="G133" s="557"/>
      <c r="H133" s="558"/>
      <c r="I133" s="48"/>
      <c r="J133" s="49"/>
      <c r="K133" s="49"/>
      <c r="L133" s="52"/>
      <c r="M133" s="315"/>
      <c r="N133" s="181"/>
      <c r="O133" s="64"/>
      <c r="P133" s="556"/>
      <c r="Q133" s="557"/>
      <c r="R133" s="558"/>
      <c r="S133" s="556"/>
      <c r="T133" s="557"/>
      <c r="U133" s="557"/>
      <c r="V133" s="558"/>
      <c r="W133" s="48"/>
      <c r="X133" s="49"/>
      <c r="Y133" s="49"/>
      <c r="Z133" s="52"/>
      <c r="AA133" s="181"/>
      <c r="AB133" s="181"/>
      <c r="AC133" s="64"/>
      <c r="AD133" s="556"/>
      <c r="AE133" s="557"/>
      <c r="AF133" s="558"/>
      <c r="AG133" s="556"/>
      <c r="AH133" s="557"/>
      <c r="AI133" s="557"/>
      <c r="AJ133" s="558"/>
      <c r="AK133" s="48"/>
      <c r="AL133" s="49"/>
      <c r="AM133" s="49"/>
      <c r="AN133" s="52"/>
      <c r="AX133" s="181"/>
      <c r="AY133" s="181"/>
      <c r="AZ133" s="181"/>
      <c r="BA133" s="181"/>
      <c r="BB133" s="181"/>
      <c r="BC133" s="181"/>
      <c r="BD133" s="181"/>
      <c r="BE133" s="181"/>
      <c r="BF133" s="181"/>
      <c r="BG133" s="181"/>
      <c r="BH133" s="181"/>
      <c r="BI133" s="181"/>
      <c r="BJ133" s="181"/>
      <c r="BK133" s="181"/>
      <c r="BL133" s="181"/>
      <c r="BM133" s="181"/>
      <c r="BN133" s="181"/>
      <c r="BO133" s="181"/>
      <c r="BP133" s="181"/>
      <c r="BQ133" s="181"/>
      <c r="BR133" s="181"/>
    </row>
    <row r="134" spans="1:70" x14ac:dyDescent="0.25">
      <c r="A134" s="64"/>
      <c r="B134" s="556"/>
      <c r="C134" s="557"/>
      <c r="D134" s="558"/>
      <c r="E134" s="556"/>
      <c r="F134" s="557"/>
      <c r="G134" s="557"/>
      <c r="H134" s="558"/>
      <c r="I134" s="48"/>
      <c r="J134" s="49"/>
      <c r="K134" s="49"/>
      <c r="L134" s="52"/>
      <c r="M134" s="315"/>
      <c r="N134" s="181"/>
      <c r="O134" s="64"/>
      <c r="P134" s="556"/>
      <c r="Q134" s="557"/>
      <c r="R134" s="558"/>
      <c r="S134" s="556"/>
      <c r="T134" s="557"/>
      <c r="U134" s="557"/>
      <c r="V134" s="558"/>
      <c r="W134" s="48"/>
      <c r="X134" s="49"/>
      <c r="Y134" s="49"/>
      <c r="Z134" s="52"/>
      <c r="AA134" s="181"/>
      <c r="AB134" s="181"/>
      <c r="AC134" s="64"/>
      <c r="AD134" s="556"/>
      <c r="AE134" s="557"/>
      <c r="AF134" s="558"/>
      <c r="AG134" s="556"/>
      <c r="AH134" s="557"/>
      <c r="AI134" s="557"/>
      <c r="AJ134" s="558"/>
      <c r="AK134" s="48"/>
      <c r="AL134" s="49"/>
      <c r="AM134" s="49"/>
      <c r="AN134" s="52"/>
      <c r="AX134" s="181"/>
      <c r="AY134" s="181"/>
      <c r="AZ134" s="181"/>
      <c r="BA134" s="181"/>
      <c r="BB134" s="181"/>
      <c r="BC134" s="181"/>
      <c r="BD134" s="181"/>
      <c r="BE134" s="181"/>
      <c r="BF134" s="181"/>
      <c r="BG134" s="181"/>
      <c r="BH134" s="181"/>
      <c r="BI134" s="181"/>
      <c r="BJ134" s="181"/>
      <c r="BK134" s="181"/>
      <c r="BL134" s="181"/>
      <c r="BM134" s="181"/>
      <c r="BN134" s="181"/>
      <c r="BO134" s="181"/>
      <c r="BP134" s="181"/>
      <c r="BQ134" s="181"/>
      <c r="BR134" s="181"/>
    </row>
    <row r="135" spans="1:70" x14ac:dyDescent="0.25">
      <c r="A135" s="64"/>
      <c r="B135" s="556"/>
      <c r="C135" s="557"/>
      <c r="D135" s="558"/>
      <c r="E135" s="556"/>
      <c r="F135" s="557"/>
      <c r="G135" s="557"/>
      <c r="H135" s="558"/>
      <c r="I135" s="48"/>
      <c r="J135" s="49"/>
      <c r="K135" s="49"/>
      <c r="L135" s="52"/>
      <c r="M135" s="315"/>
      <c r="N135" s="181"/>
      <c r="O135" s="64"/>
      <c r="P135" s="556"/>
      <c r="Q135" s="557"/>
      <c r="R135" s="558"/>
      <c r="S135" s="556"/>
      <c r="T135" s="557"/>
      <c r="U135" s="557"/>
      <c r="V135" s="558"/>
      <c r="W135" s="48"/>
      <c r="X135" s="49"/>
      <c r="Y135" s="49"/>
      <c r="Z135" s="52"/>
      <c r="AA135" s="181"/>
      <c r="AB135" s="181"/>
      <c r="AC135" s="64"/>
      <c r="AD135" s="556"/>
      <c r="AE135" s="557"/>
      <c r="AF135" s="558"/>
      <c r="AG135" s="556"/>
      <c r="AH135" s="557"/>
      <c r="AI135" s="557"/>
      <c r="AJ135" s="558"/>
      <c r="AK135" s="48"/>
      <c r="AL135" s="49"/>
      <c r="AM135" s="49"/>
      <c r="AN135" s="52"/>
      <c r="AX135" s="181"/>
      <c r="AY135" s="181"/>
      <c r="AZ135" s="181"/>
      <c r="BA135" s="181"/>
      <c r="BB135" s="181"/>
      <c r="BC135" s="181"/>
      <c r="BD135" s="181"/>
      <c r="BE135" s="181"/>
      <c r="BF135" s="181"/>
      <c r="BG135" s="181"/>
      <c r="BH135" s="181"/>
      <c r="BI135" s="181"/>
      <c r="BJ135" s="181"/>
      <c r="BK135" s="181"/>
      <c r="BL135" s="181"/>
      <c r="BM135" s="181"/>
      <c r="BN135" s="181"/>
      <c r="BO135" s="181"/>
      <c r="BP135" s="181"/>
      <c r="BQ135" s="181"/>
      <c r="BR135" s="181"/>
    </row>
    <row r="136" spans="1:70" x14ac:dyDescent="0.25">
      <c r="A136" s="64"/>
      <c r="B136" s="556"/>
      <c r="C136" s="557"/>
      <c r="D136" s="558"/>
      <c r="E136" s="556"/>
      <c r="F136" s="557"/>
      <c r="G136" s="557"/>
      <c r="H136" s="558"/>
      <c r="I136" s="48"/>
      <c r="J136" s="49"/>
      <c r="K136" s="49"/>
      <c r="L136" s="52"/>
      <c r="M136" s="315"/>
      <c r="N136" s="181"/>
      <c r="O136" s="64"/>
      <c r="P136" s="556"/>
      <c r="Q136" s="557"/>
      <c r="R136" s="558"/>
      <c r="S136" s="556"/>
      <c r="T136" s="557"/>
      <c r="U136" s="557"/>
      <c r="V136" s="558"/>
      <c r="W136" s="48"/>
      <c r="X136" s="49"/>
      <c r="Y136" s="49"/>
      <c r="Z136" s="52"/>
      <c r="AA136" s="181"/>
      <c r="AB136" s="181"/>
      <c r="AC136" s="64"/>
      <c r="AD136" s="556"/>
      <c r="AE136" s="557"/>
      <c r="AF136" s="558"/>
      <c r="AG136" s="556"/>
      <c r="AH136" s="557"/>
      <c r="AI136" s="557"/>
      <c r="AJ136" s="558"/>
      <c r="AK136" s="48"/>
      <c r="AL136" s="49"/>
      <c r="AM136" s="49"/>
      <c r="AN136" s="52"/>
      <c r="AX136" s="181"/>
      <c r="AY136" s="181"/>
      <c r="AZ136" s="181"/>
      <c r="BA136" s="181"/>
      <c r="BB136" s="181"/>
      <c r="BC136" s="181"/>
      <c r="BD136" s="181"/>
      <c r="BE136" s="181"/>
      <c r="BF136" s="181"/>
      <c r="BG136" s="181"/>
      <c r="BH136" s="181"/>
      <c r="BI136" s="181"/>
      <c r="BJ136" s="181"/>
      <c r="BK136" s="181"/>
      <c r="BL136" s="181"/>
      <c r="BM136" s="181"/>
      <c r="BN136" s="181"/>
      <c r="BO136" s="181"/>
      <c r="BP136" s="181"/>
      <c r="BQ136" s="181"/>
      <c r="BR136" s="181"/>
    </row>
    <row r="137" spans="1:70" x14ac:dyDescent="0.25">
      <c r="A137" s="64"/>
      <c r="B137" s="556"/>
      <c r="C137" s="557"/>
      <c r="D137" s="558"/>
      <c r="E137" s="556"/>
      <c r="F137" s="557"/>
      <c r="G137" s="557"/>
      <c r="H137" s="558"/>
      <c r="I137" s="48"/>
      <c r="J137" s="49"/>
      <c r="K137" s="49"/>
      <c r="L137" s="52"/>
      <c r="M137" s="315"/>
      <c r="N137" s="181"/>
      <c r="O137" s="64"/>
      <c r="P137" s="556"/>
      <c r="Q137" s="557"/>
      <c r="R137" s="558"/>
      <c r="S137" s="556"/>
      <c r="T137" s="557"/>
      <c r="U137" s="557"/>
      <c r="V137" s="558"/>
      <c r="W137" s="48"/>
      <c r="X137" s="49"/>
      <c r="Y137" s="49"/>
      <c r="Z137" s="52"/>
      <c r="AA137" s="181"/>
      <c r="AB137" s="181"/>
      <c r="AC137" s="64"/>
      <c r="AD137" s="556"/>
      <c r="AE137" s="557"/>
      <c r="AF137" s="558"/>
      <c r="AG137" s="556"/>
      <c r="AH137" s="557"/>
      <c r="AI137" s="557"/>
      <c r="AJ137" s="558"/>
      <c r="AK137" s="48"/>
      <c r="AL137" s="49"/>
      <c r="AM137" s="49"/>
      <c r="AN137" s="52"/>
      <c r="AX137" s="181"/>
      <c r="AY137" s="181"/>
      <c r="AZ137" s="181"/>
      <c r="BA137" s="181"/>
      <c r="BB137" s="181"/>
      <c r="BC137" s="181"/>
      <c r="BD137" s="181"/>
      <c r="BE137" s="181"/>
      <c r="BF137" s="181"/>
      <c r="BG137" s="181"/>
      <c r="BH137" s="181"/>
      <c r="BI137" s="181"/>
      <c r="BJ137" s="181"/>
      <c r="BK137" s="181"/>
      <c r="BL137" s="181"/>
      <c r="BM137" s="181"/>
      <c r="BN137" s="181"/>
      <c r="BO137" s="181"/>
      <c r="BP137" s="181"/>
      <c r="BQ137" s="181"/>
      <c r="BR137" s="181"/>
    </row>
    <row r="138" spans="1:70" x14ac:dyDescent="0.25">
      <c r="A138" s="64"/>
      <c r="B138" s="556"/>
      <c r="C138" s="557"/>
      <c r="D138" s="558"/>
      <c r="E138" s="556"/>
      <c r="F138" s="557"/>
      <c r="G138" s="557"/>
      <c r="H138" s="558"/>
      <c r="I138" s="48"/>
      <c r="J138" s="49"/>
      <c r="K138" s="49"/>
      <c r="L138" s="52"/>
      <c r="M138" s="315"/>
      <c r="N138" s="181"/>
      <c r="O138" s="64"/>
      <c r="P138" s="556"/>
      <c r="Q138" s="557"/>
      <c r="R138" s="558"/>
      <c r="S138" s="556"/>
      <c r="T138" s="557"/>
      <c r="U138" s="557"/>
      <c r="V138" s="558"/>
      <c r="W138" s="48"/>
      <c r="X138" s="49"/>
      <c r="Y138" s="49"/>
      <c r="Z138" s="52"/>
      <c r="AA138" s="181"/>
      <c r="AB138" s="181"/>
      <c r="AC138" s="64"/>
      <c r="AD138" s="556"/>
      <c r="AE138" s="557"/>
      <c r="AF138" s="558"/>
      <c r="AG138" s="556"/>
      <c r="AH138" s="557"/>
      <c r="AI138" s="557"/>
      <c r="AJ138" s="558"/>
      <c r="AK138" s="48"/>
      <c r="AL138" s="49"/>
      <c r="AM138" s="49"/>
      <c r="AN138" s="52"/>
      <c r="AX138" s="181"/>
      <c r="AY138" s="181"/>
      <c r="AZ138" s="181"/>
      <c r="BA138" s="181"/>
      <c r="BB138" s="181"/>
      <c r="BC138" s="181"/>
      <c r="BD138" s="181"/>
      <c r="BE138" s="181"/>
      <c r="BF138" s="181"/>
      <c r="BG138" s="181"/>
      <c r="BH138" s="181"/>
      <c r="BI138" s="181"/>
      <c r="BJ138" s="181"/>
      <c r="BK138" s="181"/>
      <c r="BL138" s="181"/>
      <c r="BM138" s="181"/>
      <c r="BN138" s="181"/>
      <c r="BO138" s="181"/>
      <c r="BP138" s="181"/>
      <c r="BQ138" s="181"/>
      <c r="BR138" s="181"/>
    </row>
    <row r="139" spans="1:70" x14ac:dyDescent="0.25">
      <c r="A139" s="64"/>
      <c r="B139" s="556"/>
      <c r="C139" s="557"/>
      <c r="D139" s="558"/>
      <c r="E139" s="556"/>
      <c r="F139" s="557"/>
      <c r="G139" s="557"/>
      <c r="H139" s="558"/>
      <c r="I139" s="48"/>
      <c r="J139" s="49"/>
      <c r="K139" s="49"/>
      <c r="L139" s="52"/>
      <c r="M139" s="315"/>
      <c r="N139" s="181"/>
      <c r="O139" s="64"/>
      <c r="P139" s="556"/>
      <c r="Q139" s="557"/>
      <c r="R139" s="558"/>
      <c r="S139" s="556"/>
      <c r="T139" s="557"/>
      <c r="U139" s="557"/>
      <c r="V139" s="558"/>
      <c r="W139" s="48"/>
      <c r="X139" s="49"/>
      <c r="Y139" s="49"/>
      <c r="Z139" s="52"/>
      <c r="AA139" s="181"/>
      <c r="AB139" s="181"/>
      <c r="AC139" s="64"/>
      <c r="AD139" s="556"/>
      <c r="AE139" s="557"/>
      <c r="AF139" s="558"/>
      <c r="AG139" s="556"/>
      <c r="AH139" s="557"/>
      <c r="AI139" s="557"/>
      <c r="AJ139" s="558"/>
      <c r="AK139" s="48"/>
      <c r="AL139" s="49"/>
      <c r="AM139" s="49"/>
      <c r="AN139" s="52"/>
      <c r="AX139" s="181"/>
      <c r="AY139" s="181"/>
      <c r="AZ139" s="181"/>
      <c r="BA139" s="181"/>
      <c r="BB139" s="181"/>
      <c r="BC139" s="181"/>
      <c r="BD139" s="181"/>
      <c r="BE139" s="181"/>
      <c r="BF139" s="181"/>
      <c r="BG139" s="181"/>
      <c r="BH139" s="181"/>
      <c r="BI139" s="181"/>
      <c r="BJ139" s="181"/>
      <c r="BK139" s="181"/>
      <c r="BL139" s="181"/>
      <c r="BM139" s="181"/>
      <c r="BN139" s="181"/>
      <c r="BO139" s="181"/>
      <c r="BP139" s="181"/>
      <c r="BQ139" s="181"/>
      <c r="BR139" s="181"/>
    </row>
    <row r="140" spans="1:70" x14ac:dyDescent="0.25">
      <c r="A140" s="64"/>
      <c r="B140" s="556"/>
      <c r="C140" s="557"/>
      <c r="D140" s="558"/>
      <c r="E140" s="556"/>
      <c r="F140" s="557"/>
      <c r="G140" s="557"/>
      <c r="H140" s="558"/>
      <c r="I140" s="48"/>
      <c r="J140" s="49"/>
      <c r="K140" s="49"/>
      <c r="L140" s="52"/>
      <c r="M140" s="315"/>
      <c r="N140" s="181"/>
      <c r="O140" s="64"/>
      <c r="P140" s="556"/>
      <c r="Q140" s="557"/>
      <c r="R140" s="558"/>
      <c r="S140" s="556"/>
      <c r="T140" s="557"/>
      <c r="U140" s="557"/>
      <c r="V140" s="558"/>
      <c r="W140" s="48"/>
      <c r="X140" s="49"/>
      <c r="Y140" s="49"/>
      <c r="Z140" s="52"/>
      <c r="AA140" s="181"/>
      <c r="AB140" s="181"/>
      <c r="AC140" s="64"/>
      <c r="AD140" s="556"/>
      <c r="AE140" s="557"/>
      <c r="AF140" s="558"/>
      <c r="AG140" s="556"/>
      <c r="AH140" s="557"/>
      <c r="AI140" s="557"/>
      <c r="AJ140" s="558"/>
      <c r="AK140" s="48"/>
      <c r="AL140" s="49"/>
      <c r="AM140" s="49"/>
      <c r="AN140" s="52"/>
      <c r="AX140" s="181"/>
      <c r="AY140" s="181"/>
      <c r="AZ140" s="181"/>
      <c r="BA140" s="181"/>
      <c r="BB140" s="181"/>
      <c r="BC140" s="181"/>
      <c r="BD140" s="181"/>
      <c r="BE140" s="181"/>
      <c r="BF140" s="181"/>
      <c r="BG140" s="181"/>
      <c r="BH140" s="181"/>
      <c r="BI140" s="181"/>
      <c r="BJ140" s="181"/>
      <c r="BK140" s="181"/>
      <c r="BL140" s="181"/>
      <c r="BM140" s="181"/>
      <c r="BN140" s="181"/>
      <c r="BO140" s="181"/>
      <c r="BP140" s="181"/>
      <c r="BQ140" s="181"/>
      <c r="BR140" s="181"/>
    </row>
    <row r="141" spans="1:70" x14ac:dyDescent="0.25">
      <c r="A141" s="64"/>
      <c r="B141" s="556"/>
      <c r="C141" s="557"/>
      <c r="D141" s="558"/>
      <c r="E141" s="556"/>
      <c r="F141" s="557"/>
      <c r="G141" s="557"/>
      <c r="H141" s="558"/>
      <c r="I141" s="48"/>
      <c r="J141" s="49"/>
      <c r="K141" s="49"/>
      <c r="L141" s="52"/>
      <c r="M141" s="315"/>
      <c r="N141" s="181"/>
      <c r="O141" s="64"/>
      <c r="P141" s="556"/>
      <c r="Q141" s="557"/>
      <c r="R141" s="558"/>
      <c r="S141" s="556"/>
      <c r="T141" s="557"/>
      <c r="U141" s="557"/>
      <c r="V141" s="558"/>
      <c r="W141" s="48"/>
      <c r="X141" s="49"/>
      <c r="Y141" s="49"/>
      <c r="Z141" s="52"/>
      <c r="AA141" s="181"/>
      <c r="AB141" s="181"/>
      <c r="AC141" s="64"/>
      <c r="AD141" s="556"/>
      <c r="AE141" s="557"/>
      <c r="AF141" s="558"/>
      <c r="AG141" s="556"/>
      <c r="AH141" s="557"/>
      <c r="AI141" s="557"/>
      <c r="AJ141" s="558"/>
      <c r="AK141" s="48"/>
      <c r="AL141" s="49"/>
      <c r="AM141" s="49"/>
      <c r="AN141" s="52"/>
      <c r="AX141" s="181"/>
      <c r="AY141" s="181"/>
      <c r="AZ141" s="181"/>
      <c r="BA141" s="181"/>
      <c r="BB141" s="181"/>
      <c r="BC141" s="181"/>
      <c r="BD141" s="181"/>
      <c r="BE141" s="181"/>
      <c r="BF141" s="181"/>
      <c r="BG141" s="181"/>
      <c r="BH141" s="181"/>
      <c r="BI141" s="181"/>
      <c r="BJ141" s="181"/>
      <c r="BK141" s="181"/>
      <c r="BL141" s="181"/>
      <c r="BM141" s="181"/>
      <c r="BN141" s="181"/>
      <c r="BO141" s="181"/>
      <c r="BP141" s="181"/>
      <c r="BQ141" s="181"/>
      <c r="BR141" s="181"/>
    </row>
    <row r="142" spans="1:70" x14ac:dyDescent="0.25">
      <c r="A142" s="64"/>
      <c r="B142" s="556"/>
      <c r="C142" s="557"/>
      <c r="D142" s="558"/>
      <c r="E142" s="556"/>
      <c r="F142" s="557"/>
      <c r="G142" s="557"/>
      <c r="H142" s="558"/>
      <c r="I142" s="48"/>
      <c r="J142" s="49"/>
      <c r="K142" s="49"/>
      <c r="L142" s="52"/>
      <c r="M142" s="315"/>
      <c r="N142" s="181"/>
      <c r="O142" s="64"/>
      <c r="P142" s="556"/>
      <c r="Q142" s="557"/>
      <c r="R142" s="558"/>
      <c r="S142" s="556"/>
      <c r="T142" s="557"/>
      <c r="U142" s="557"/>
      <c r="V142" s="558"/>
      <c r="W142" s="48"/>
      <c r="X142" s="49"/>
      <c r="Y142" s="49"/>
      <c r="Z142" s="52"/>
      <c r="AA142" s="181"/>
      <c r="AB142" s="181"/>
      <c r="AC142" s="64"/>
      <c r="AD142" s="556"/>
      <c r="AE142" s="557"/>
      <c r="AF142" s="558"/>
      <c r="AG142" s="556"/>
      <c r="AH142" s="557"/>
      <c r="AI142" s="557"/>
      <c r="AJ142" s="558"/>
      <c r="AK142" s="48"/>
      <c r="AL142" s="49"/>
      <c r="AM142" s="49"/>
      <c r="AN142" s="52"/>
      <c r="AX142" s="181"/>
      <c r="AY142" s="181"/>
      <c r="AZ142" s="181"/>
      <c r="BA142" s="181"/>
      <c r="BB142" s="181"/>
      <c r="BC142" s="181"/>
      <c r="BD142" s="181"/>
      <c r="BE142" s="181"/>
      <c r="BF142" s="181"/>
      <c r="BG142" s="180"/>
      <c r="BH142" s="180"/>
      <c r="BI142" s="180"/>
      <c r="BJ142" s="180"/>
      <c r="BK142" s="180"/>
      <c r="BL142" s="181"/>
      <c r="BM142" s="181"/>
      <c r="BN142" s="181"/>
      <c r="BO142" s="181"/>
      <c r="BP142" s="181"/>
      <c r="BQ142" s="181"/>
      <c r="BR142" s="181"/>
    </row>
    <row r="143" spans="1:70" x14ac:dyDescent="0.25">
      <c r="A143" s="64"/>
      <c r="B143" s="556"/>
      <c r="C143" s="557"/>
      <c r="D143" s="558"/>
      <c r="E143" s="556"/>
      <c r="F143" s="557"/>
      <c r="G143" s="557"/>
      <c r="H143" s="558"/>
      <c r="I143" s="48"/>
      <c r="J143" s="49"/>
      <c r="K143" s="49"/>
      <c r="L143" s="52"/>
      <c r="M143" s="315"/>
      <c r="N143" s="181"/>
      <c r="O143" s="64"/>
      <c r="P143" s="556"/>
      <c r="Q143" s="557"/>
      <c r="R143" s="558"/>
      <c r="S143" s="556"/>
      <c r="T143" s="557"/>
      <c r="U143" s="557"/>
      <c r="V143" s="558"/>
      <c r="W143" s="48"/>
      <c r="X143" s="49"/>
      <c r="Y143" s="49"/>
      <c r="Z143" s="52"/>
      <c r="AA143" s="181"/>
      <c r="AB143" s="181"/>
      <c r="AC143" s="64"/>
      <c r="AD143" s="556"/>
      <c r="AE143" s="557"/>
      <c r="AF143" s="558"/>
      <c r="AG143" s="556"/>
      <c r="AH143" s="557"/>
      <c r="AI143" s="557"/>
      <c r="AJ143" s="558"/>
      <c r="AK143" s="48"/>
      <c r="AL143" s="49"/>
      <c r="AM143" s="49"/>
      <c r="AN143" s="52"/>
      <c r="AX143" s="181"/>
      <c r="AY143" s="181"/>
      <c r="AZ143" s="181"/>
      <c r="BA143" s="181"/>
      <c r="BB143" s="180"/>
      <c r="BC143" s="180"/>
      <c r="BD143" s="180"/>
      <c r="BE143" s="180"/>
      <c r="BF143" s="180"/>
      <c r="BG143" s="180"/>
      <c r="BH143" s="180"/>
      <c r="BI143" s="180"/>
      <c r="BJ143" s="180"/>
      <c r="BK143" s="180"/>
      <c r="BL143" s="180"/>
      <c r="BM143" s="181"/>
      <c r="BN143" s="181"/>
      <c r="BO143" s="181"/>
      <c r="BP143" s="181"/>
      <c r="BQ143" s="181"/>
      <c r="BR143" s="181"/>
    </row>
    <row r="144" spans="1:70" x14ac:dyDescent="0.25">
      <c r="A144" s="64"/>
      <c r="B144" s="556"/>
      <c r="C144" s="557"/>
      <c r="D144" s="558"/>
      <c r="E144" s="556"/>
      <c r="F144" s="557"/>
      <c r="G144" s="557"/>
      <c r="H144" s="558"/>
      <c r="I144" s="48"/>
      <c r="J144" s="49"/>
      <c r="K144" s="49"/>
      <c r="L144" s="52"/>
      <c r="M144" s="315"/>
      <c r="N144" s="181"/>
      <c r="O144" s="64"/>
      <c r="P144" s="556"/>
      <c r="Q144" s="557"/>
      <c r="R144" s="558"/>
      <c r="S144" s="556"/>
      <c r="T144" s="557"/>
      <c r="U144" s="557"/>
      <c r="V144" s="558"/>
      <c r="W144" s="48"/>
      <c r="X144" s="49"/>
      <c r="Y144" s="49"/>
      <c r="Z144" s="52"/>
      <c r="AA144" s="181"/>
      <c r="AB144" s="181"/>
      <c r="AC144" s="64"/>
      <c r="AD144" s="556"/>
      <c r="AE144" s="557"/>
      <c r="AF144" s="558"/>
      <c r="AG144" s="556"/>
      <c r="AH144" s="557"/>
      <c r="AI144" s="557"/>
      <c r="AJ144" s="558"/>
      <c r="AK144" s="48"/>
      <c r="AL144" s="49"/>
      <c r="AM144" s="49"/>
      <c r="AN144" s="52"/>
      <c r="AX144" s="181"/>
      <c r="AY144" s="181"/>
      <c r="AZ144" s="181"/>
      <c r="BA144" s="181"/>
      <c r="BB144" s="181"/>
      <c r="BC144" s="181"/>
      <c r="BD144" s="181"/>
      <c r="BE144" s="181"/>
      <c r="BF144" s="181"/>
      <c r="BG144" s="181"/>
      <c r="BH144" s="181"/>
      <c r="BI144" s="181"/>
      <c r="BJ144" s="181"/>
      <c r="BK144" s="181"/>
      <c r="BL144" s="181"/>
      <c r="BM144" s="181"/>
      <c r="BN144" s="181"/>
      <c r="BO144" s="181"/>
      <c r="BP144" s="181"/>
      <c r="BQ144" s="181"/>
      <c r="BR144" s="181"/>
    </row>
    <row r="145" spans="1:98" x14ac:dyDescent="0.25">
      <c r="A145" s="64"/>
      <c r="B145" s="556"/>
      <c r="C145" s="557"/>
      <c r="D145" s="558"/>
      <c r="E145" s="556"/>
      <c r="F145" s="557"/>
      <c r="G145" s="557"/>
      <c r="H145" s="558"/>
      <c r="I145" s="48"/>
      <c r="J145" s="49"/>
      <c r="K145" s="49"/>
      <c r="L145" s="52"/>
      <c r="M145" s="315"/>
      <c r="N145" s="181"/>
      <c r="O145" s="64"/>
      <c r="P145" s="556"/>
      <c r="Q145" s="557"/>
      <c r="R145" s="558"/>
      <c r="S145" s="556"/>
      <c r="T145" s="557"/>
      <c r="U145" s="557"/>
      <c r="V145" s="558"/>
      <c r="W145" s="48"/>
      <c r="X145" s="49"/>
      <c r="Y145" s="49"/>
      <c r="Z145" s="52"/>
      <c r="AA145" s="181"/>
      <c r="AB145" s="181"/>
      <c r="AC145" s="64"/>
      <c r="AD145" s="556"/>
      <c r="AE145" s="557"/>
      <c r="AF145" s="558"/>
      <c r="AG145" s="556"/>
      <c r="AH145" s="557"/>
      <c r="AI145" s="557"/>
      <c r="AJ145" s="558"/>
      <c r="AK145" s="48"/>
      <c r="AL145" s="49"/>
      <c r="AM145" s="49"/>
      <c r="AN145" s="52"/>
      <c r="AX145" s="181"/>
      <c r="AY145" s="181"/>
      <c r="AZ145" s="181"/>
      <c r="BA145" s="181"/>
      <c r="BB145" s="181"/>
      <c r="BC145" s="181"/>
      <c r="BD145" s="181"/>
      <c r="BE145" s="181"/>
      <c r="BF145" s="181"/>
      <c r="BG145" s="181"/>
      <c r="BH145" s="181"/>
      <c r="BI145" s="181"/>
      <c r="BJ145" s="181"/>
      <c r="BK145" s="181"/>
      <c r="BL145" s="181"/>
      <c r="BM145" s="181"/>
      <c r="BN145" s="181"/>
      <c r="BO145" s="181"/>
      <c r="BP145" s="181"/>
      <c r="BQ145" s="181"/>
      <c r="BR145" s="181"/>
    </row>
    <row r="146" spans="1:98" x14ac:dyDescent="0.25">
      <c r="A146" s="64"/>
      <c r="B146" s="556"/>
      <c r="C146" s="557"/>
      <c r="D146" s="558"/>
      <c r="E146" s="556"/>
      <c r="F146" s="557"/>
      <c r="G146" s="557"/>
      <c r="H146" s="558"/>
      <c r="I146" s="48"/>
      <c r="J146" s="49"/>
      <c r="K146" s="49"/>
      <c r="L146" s="52"/>
      <c r="M146" s="315"/>
      <c r="N146" s="181"/>
      <c r="O146" s="64"/>
      <c r="P146" s="556"/>
      <c r="Q146" s="557"/>
      <c r="R146" s="558"/>
      <c r="S146" s="556"/>
      <c r="T146" s="557"/>
      <c r="U146" s="557"/>
      <c r="V146" s="558"/>
      <c r="W146" s="48"/>
      <c r="X146" s="49"/>
      <c r="Y146" s="49"/>
      <c r="Z146" s="52"/>
      <c r="AA146" s="181"/>
      <c r="AB146" s="181"/>
      <c r="AC146" s="64"/>
      <c r="AD146" s="556"/>
      <c r="AE146" s="557"/>
      <c r="AF146" s="558"/>
      <c r="AG146" s="556"/>
      <c r="AH146" s="557"/>
      <c r="AI146" s="557"/>
      <c r="AJ146" s="558"/>
      <c r="AK146" s="48"/>
      <c r="AL146" s="49"/>
      <c r="AM146" s="49"/>
      <c r="AN146" s="52"/>
      <c r="AX146" s="181"/>
      <c r="AY146" s="181"/>
      <c r="AZ146" s="181"/>
      <c r="BA146" s="181"/>
      <c r="BB146" s="181"/>
      <c r="BC146" s="181"/>
      <c r="BD146" s="181"/>
      <c r="BE146" s="181"/>
      <c r="BF146" s="181"/>
      <c r="BG146" s="181"/>
      <c r="BH146" s="181"/>
      <c r="BI146" s="181"/>
      <c r="BJ146" s="181"/>
      <c r="BK146" s="181"/>
      <c r="BL146" s="181"/>
      <c r="BM146" s="181"/>
      <c r="BN146" s="181"/>
      <c r="BO146" s="181"/>
      <c r="BP146" s="181"/>
      <c r="BQ146" s="181"/>
      <c r="BR146" s="181"/>
    </row>
    <row r="147" spans="1:98" x14ac:dyDescent="0.25">
      <c r="A147" s="64"/>
      <c r="B147" s="556"/>
      <c r="C147" s="557"/>
      <c r="D147" s="558"/>
      <c r="E147" s="556"/>
      <c r="F147" s="557"/>
      <c r="G147" s="557"/>
      <c r="H147" s="558"/>
      <c r="I147" s="48"/>
      <c r="J147" s="49"/>
      <c r="K147" s="49"/>
      <c r="L147" s="52"/>
      <c r="M147" s="315"/>
      <c r="N147" s="181"/>
      <c r="O147" s="64"/>
      <c r="P147" s="556"/>
      <c r="Q147" s="557"/>
      <c r="R147" s="558"/>
      <c r="S147" s="556"/>
      <c r="T147" s="557"/>
      <c r="U147" s="557"/>
      <c r="V147" s="558"/>
      <c r="W147" s="48"/>
      <c r="X147" s="49"/>
      <c r="Y147" s="49"/>
      <c r="Z147" s="52"/>
      <c r="AA147" s="181"/>
      <c r="AB147" s="181"/>
      <c r="AC147" s="64"/>
      <c r="AD147" s="556"/>
      <c r="AE147" s="557"/>
      <c r="AF147" s="558"/>
      <c r="AG147" s="556"/>
      <c r="AH147" s="557"/>
      <c r="AI147" s="557"/>
      <c r="AJ147" s="558"/>
      <c r="AK147" s="48"/>
      <c r="AL147" s="49"/>
      <c r="AM147" s="49"/>
      <c r="AN147" s="52"/>
      <c r="AX147" s="181"/>
      <c r="AY147" s="181"/>
      <c r="AZ147" s="181"/>
      <c r="BA147" s="181"/>
      <c r="BB147" s="181"/>
      <c r="BC147" s="181"/>
      <c r="BD147" s="181"/>
      <c r="BE147" s="181"/>
      <c r="BF147" s="181"/>
      <c r="BG147" s="181"/>
      <c r="BH147" s="181"/>
      <c r="BI147" s="181"/>
      <c r="BJ147" s="181"/>
      <c r="BK147" s="181"/>
      <c r="BL147" s="181"/>
      <c r="BM147" s="181"/>
      <c r="BN147" s="181"/>
      <c r="BO147" s="181"/>
      <c r="BP147" s="181"/>
      <c r="BQ147" s="181"/>
      <c r="BR147" s="181"/>
    </row>
    <row r="148" spans="1:98" x14ac:dyDescent="0.25">
      <c r="A148" s="64"/>
      <c r="B148" s="556"/>
      <c r="C148" s="557"/>
      <c r="D148" s="558"/>
      <c r="E148" s="556"/>
      <c r="F148" s="557"/>
      <c r="G148" s="557"/>
      <c r="H148" s="558"/>
      <c r="I148" s="48"/>
      <c r="J148" s="49"/>
      <c r="K148" s="49"/>
      <c r="L148" s="52"/>
      <c r="M148" s="315"/>
      <c r="N148" s="181"/>
      <c r="O148" s="64"/>
      <c r="P148" s="556"/>
      <c r="Q148" s="557"/>
      <c r="R148" s="558"/>
      <c r="S148" s="556"/>
      <c r="T148" s="557"/>
      <c r="U148" s="557"/>
      <c r="V148" s="558"/>
      <c r="W148" s="48"/>
      <c r="X148" s="49"/>
      <c r="Y148" s="49"/>
      <c r="Z148" s="52"/>
      <c r="AA148" s="181"/>
      <c r="AB148" s="181"/>
      <c r="AC148" s="64"/>
      <c r="AD148" s="556"/>
      <c r="AE148" s="557"/>
      <c r="AF148" s="558"/>
      <c r="AG148" s="556"/>
      <c r="AH148" s="557"/>
      <c r="AI148" s="557"/>
      <c r="AJ148" s="558"/>
      <c r="AK148" s="48"/>
      <c r="AL148" s="49"/>
      <c r="AM148" s="49"/>
      <c r="AN148" s="52"/>
      <c r="AX148" s="181"/>
      <c r="AY148" s="181"/>
      <c r="AZ148" s="181"/>
      <c r="BA148" s="181"/>
      <c r="BB148" s="181"/>
      <c r="BC148" s="181"/>
      <c r="BD148" s="181"/>
      <c r="BE148" s="181"/>
      <c r="BF148" s="181"/>
      <c r="BG148" s="181"/>
      <c r="BH148" s="181"/>
      <c r="BI148" s="181"/>
      <c r="BJ148" s="181"/>
      <c r="BK148" s="181"/>
      <c r="BL148" s="181"/>
      <c r="BM148" s="181"/>
      <c r="BN148" s="181"/>
      <c r="BO148" s="181"/>
      <c r="BP148" s="181"/>
      <c r="BQ148" s="181"/>
      <c r="BR148" s="181"/>
    </row>
    <row r="149" spans="1:98" x14ac:dyDescent="0.25">
      <c r="A149" s="64"/>
      <c r="B149" s="556"/>
      <c r="C149" s="557"/>
      <c r="D149" s="558"/>
      <c r="E149" s="556"/>
      <c r="F149" s="557"/>
      <c r="G149" s="557"/>
      <c r="H149" s="558"/>
      <c r="I149" s="48"/>
      <c r="J149" s="49"/>
      <c r="K149" s="49"/>
      <c r="L149" s="52"/>
      <c r="M149" s="315"/>
      <c r="N149" s="181"/>
      <c r="O149" s="64"/>
      <c r="P149" s="556"/>
      <c r="Q149" s="557"/>
      <c r="R149" s="558"/>
      <c r="S149" s="556"/>
      <c r="T149" s="557"/>
      <c r="U149" s="557"/>
      <c r="V149" s="558"/>
      <c r="W149" s="48"/>
      <c r="X149" s="49"/>
      <c r="Y149" s="49"/>
      <c r="Z149" s="52"/>
      <c r="AA149" s="181"/>
      <c r="AB149" s="181"/>
      <c r="AC149" s="64"/>
      <c r="AD149" s="556"/>
      <c r="AE149" s="557"/>
      <c r="AF149" s="558"/>
      <c r="AG149" s="556"/>
      <c r="AH149" s="557"/>
      <c r="AI149" s="557"/>
      <c r="AJ149" s="558"/>
      <c r="AK149" s="48"/>
      <c r="AL149" s="49"/>
      <c r="AM149" s="49"/>
      <c r="AN149" s="52"/>
      <c r="AX149" s="181"/>
      <c r="AY149" s="181"/>
      <c r="AZ149" s="181"/>
      <c r="BA149" s="181"/>
      <c r="BB149" s="181"/>
      <c r="BC149" s="181"/>
      <c r="BD149" s="181"/>
      <c r="BE149" s="181"/>
      <c r="BF149" s="181"/>
      <c r="BG149" s="181"/>
      <c r="BH149" s="181"/>
      <c r="BI149" s="181"/>
      <c r="BJ149" s="181"/>
      <c r="BK149" s="181"/>
      <c r="BL149" s="181"/>
      <c r="BM149" s="181"/>
      <c r="BN149" s="181"/>
      <c r="BO149" s="181"/>
      <c r="BP149" s="181"/>
      <c r="BQ149" s="181"/>
      <c r="BR149" s="181"/>
    </row>
    <row r="150" spans="1:98" x14ac:dyDescent="0.25">
      <c r="A150" s="64"/>
      <c r="B150" s="556"/>
      <c r="C150" s="557"/>
      <c r="D150" s="558"/>
      <c r="E150" s="556"/>
      <c r="F150" s="557"/>
      <c r="G150" s="557"/>
      <c r="H150" s="558"/>
      <c r="I150" s="48"/>
      <c r="J150" s="49"/>
      <c r="K150" s="49"/>
      <c r="L150" s="52"/>
      <c r="M150" s="315"/>
      <c r="N150" s="181"/>
      <c r="O150" s="64"/>
      <c r="P150" s="556"/>
      <c r="Q150" s="557"/>
      <c r="R150" s="558"/>
      <c r="S150" s="556"/>
      <c r="T150" s="557"/>
      <c r="U150" s="557"/>
      <c r="V150" s="558"/>
      <c r="W150" s="48"/>
      <c r="X150" s="49"/>
      <c r="Y150" s="49"/>
      <c r="Z150" s="52"/>
      <c r="AA150" s="181"/>
      <c r="AB150" s="181"/>
      <c r="AC150" s="64"/>
      <c r="AD150" s="556"/>
      <c r="AE150" s="557"/>
      <c r="AF150" s="558"/>
      <c r="AG150" s="556"/>
      <c r="AH150" s="557"/>
      <c r="AI150" s="557"/>
      <c r="AJ150" s="558"/>
      <c r="AK150" s="48"/>
      <c r="AL150" s="49"/>
      <c r="AM150" s="49"/>
      <c r="AN150" s="52"/>
      <c r="AX150" s="181"/>
      <c r="AY150" s="181"/>
      <c r="AZ150" s="181"/>
      <c r="BA150" s="181"/>
      <c r="BB150" s="181"/>
      <c r="BC150" s="181"/>
      <c r="BD150" s="181"/>
      <c r="BE150" s="181"/>
      <c r="BF150" s="181"/>
      <c r="BG150" s="181"/>
      <c r="BH150" s="181"/>
      <c r="BI150" s="181"/>
      <c r="BJ150" s="181"/>
      <c r="BK150" s="181"/>
      <c r="BL150" s="181"/>
      <c r="BM150" s="181"/>
      <c r="BN150" s="181"/>
      <c r="BO150" s="181"/>
      <c r="BP150" s="181"/>
      <c r="BQ150" s="181"/>
      <c r="BR150" s="181"/>
    </row>
    <row r="151" spans="1:98" x14ac:dyDescent="0.25">
      <c r="A151" s="64"/>
      <c r="B151" s="556"/>
      <c r="C151" s="557"/>
      <c r="D151" s="558"/>
      <c r="E151" s="556"/>
      <c r="F151" s="557"/>
      <c r="G151" s="557"/>
      <c r="H151" s="558"/>
      <c r="I151" s="48"/>
      <c r="J151" s="49"/>
      <c r="K151" s="49"/>
      <c r="L151" s="52"/>
      <c r="M151" s="315"/>
      <c r="N151" s="181"/>
      <c r="O151" s="64"/>
      <c r="P151" s="556"/>
      <c r="Q151" s="557"/>
      <c r="R151" s="558"/>
      <c r="S151" s="556"/>
      <c r="T151" s="557"/>
      <c r="U151" s="557"/>
      <c r="V151" s="558"/>
      <c r="W151" s="48"/>
      <c r="X151" s="49"/>
      <c r="Y151" s="49"/>
      <c r="Z151" s="52"/>
      <c r="AA151" s="181"/>
      <c r="AB151" s="181"/>
      <c r="AC151" s="64"/>
      <c r="AD151" s="556"/>
      <c r="AE151" s="557"/>
      <c r="AF151" s="558"/>
      <c r="AG151" s="556"/>
      <c r="AH151" s="557"/>
      <c r="AI151" s="557"/>
      <c r="AJ151" s="558"/>
      <c r="AK151" s="48"/>
      <c r="AL151" s="49"/>
      <c r="AM151" s="49"/>
      <c r="AN151" s="52"/>
      <c r="AX151" s="181"/>
      <c r="AY151" s="181"/>
      <c r="AZ151" s="181"/>
      <c r="BA151" s="181"/>
      <c r="BB151" s="181"/>
      <c r="BC151" s="181"/>
      <c r="BD151" s="181"/>
      <c r="BE151" s="181"/>
      <c r="BF151" s="181"/>
      <c r="BG151" s="181"/>
      <c r="BH151" s="181"/>
      <c r="BI151" s="181"/>
      <c r="BJ151" s="181"/>
      <c r="BK151" s="181"/>
      <c r="BL151" s="181"/>
      <c r="BM151" s="181"/>
      <c r="BN151" s="181"/>
      <c r="BO151" s="181"/>
      <c r="BP151" s="181"/>
      <c r="BQ151" s="181"/>
      <c r="BR151" s="181"/>
    </row>
    <row r="152" spans="1:98" x14ac:dyDescent="0.25">
      <c r="A152" s="64"/>
      <c r="B152" s="556"/>
      <c r="C152" s="557"/>
      <c r="D152" s="558"/>
      <c r="E152" s="556"/>
      <c r="F152" s="557"/>
      <c r="G152" s="557"/>
      <c r="H152" s="558"/>
      <c r="I152" s="48"/>
      <c r="J152" s="49"/>
      <c r="K152" s="49"/>
      <c r="L152" s="52"/>
      <c r="M152" s="315"/>
      <c r="N152" s="181"/>
      <c r="O152" s="64"/>
      <c r="P152" s="556"/>
      <c r="Q152" s="557"/>
      <c r="R152" s="558"/>
      <c r="S152" s="556"/>
      <c r="T152" s="557"/>
      <c r="U152" s="557"/>
      <c r="V152" s="558"/>
      <c r="W152" s="48"/>
      <c r="X152" s="49"/>
      <c r="Y152" s="49"/>
      <c r="Z152" s="52"/>
      <c r="AA152" s="181"/>
      <c r="AB152" s="181"/>
      <c r="AC152" s="64"/>
      <c r="AD152" s="556"/>
      <c r="AE152" s="557"/>
      <c r="AF152" s="558"/>
      <c r="AG152" s="556"/>
      <c r="AH152" s="557"/>
      <c r="AI152" s="557"/>
      <c r="AJ152" s="558"/>
      <c r="AK152" s="48"/>
      <c r="AL152" s="49"/>
      <c r="AM152" s="49"/>
      <c r="AN152" s="52"/>
      <c r="AX152" s="181"/>
      <c r="AY152" s="181"/>
      <c r="AZ152" s="181"/>
      <c r="BA152" s="181"/>
      <c r="BB152" s="181"/>
      <c r="BC152" s="181"/>
      <c r="BD152" s="181"/>
      <c r="BE152" s="181"/>
      <c r="BF152" s="181"/>
      <c r="BG152" s="181"/>
      <c r="BH152" s="181"/>
      <c r="BI152" s="181"/>
      <c r="BJ152" s="181"/>
      <c r="BK152" s="181"/>
      <c r="BL152" s="181"/>
      <c r="BM152" s="177"/>
      <c r="BN152" s="177"/>
      <c r="BO152" s="177"/>
      <c r="BP152" s="177"/>
      <c r="BQ152" s="177"/>
      <c r="BR152" s="177"/>
    </row>
    <row r="153" spans="1:98" x14ac:dyDescent="0.25">
      <c r="A153" s="64"/>
      <c r="B153" s="556"/>
      <c r="C153" s="557"/>
      <c r="D153" s="558"/>
      <c r="E153" s="556"/>
      <c r="F153" s="557"/>
      <c r="G153" s="557"/>
      <c r="H153" s="558"/>
      <c r="I153" s="48"/>
      <c r="J153" s="49"/>
      <c r="K153" s="49"/>
      <c r="L153" s="52"/>
      <c r="M153" s="315"/>
      <c r="N153" s="181"/>
      <c r="O153" s="64"/>
      <c r="P153" s="556"/>
      <c r="Q153" s="557"/>
      <c r="R153" s="558"/>
      <c r="S153" s="556"/>
      <c r="T153" s="557"/>
      <c r="U153" s="557"/>
      <c r="V153" s="558"/>
      <c r="W153" s="48"/>
      <c r="X153" s="49"/>
      <c r="Y153" s="49"/>
      <c r="Z153" s="52"/>
      <c r="AA153" s="181"/>
      <c r="AB153" s="181"/>
      <c r="AC153" s="64"/>
      <c r="AD153" s="556"/>
      <c r="AE153" s="557"/>
      <c r="AF153" s="558"/>
      <c r="AG153" s="556"/>
      <c r="AH153" s="557"/>
      <c r="AI153" s="557"/>
      <c r="AJ153" s="558"/>
      <c r="AK153" s="48"/>
      <c r="AL153" s="49"/>
      <c r="AM153" s="49"/>
      <c r="AN153" s="52"/>
      <c r="AX153" s="181"/>
      <c r="AY153" s="181"/>
      <c r="AZ153" s="181"/>
      <c r="BA153" s="181"/>
      <c r="BB153" s="181"/>
      <c r="BC153" s="181"/>
      <c r="BD153" s="181"/>
      <c r="BE153" s="181"/>
      <c r="BF153" s="181"/>
      <c r="BG153" s="181"/>
      <c r="BH153" s="181"/>
      <c r="BI153" s="181"/>
      <c r="BJ153" s="181"/>
      <c r="BK153" s="181"/>
      <c r="BL153" s="181"/>
    </row>
    <row r="154" spans="1:98" ht="15" customHeight="1" x14ac:dyDescent="0.25">
      <c r="A154" s="64"/>
      <c r="B154" s="556"/>
      <c r="C154" s="557"/>
      <c r="D154" s="558"/>
      <c r="E154" s="556"/>
      <c r="F154" s="557"/>
      <c r="G154" s="557"/>
      <c r="H154" s="558"/>
      <c r="I154" s="48"/>
      <c r="J154" s="49"/>
      <c r="K154" s="49"/>
      <c r="L154" s="52"/>
      <c r="M154" s="315"/>
      <c r="N154" s="181"/>
      <c r="O154" s="64"/>
      <c r="P154" s="556"/>
      <c r="Q154" s="557"/>
      <c r="R154" s="558"/>
      <c r="S154" s="556"/>
      <c r="T154" s="557"/>
      <c r="U154" s="557"/>
      <c r="V154" s="558"/>
      <c r="W154" s="48"/>
      <c r="X154" s="49"/>
      <c r="Y154" s="49"/>
      <c r="Z154" s="52"/>
      <c r="AA154" s="181"/>
      <c r="AB154" s="181"/>
      <c r="AC154" s="64"/>
      <c r="AD154" s="556"/>
      <c r="AE154" s="557"/>
      <c r="AF154" s="558"/>
      <c r="AG154" s="556"/>
      <c r="AH154" s="557"/>
      <c r="AI154" s="557"/>
      <c r="AJ154" s="558"/>
      <c r="AK154" s="48"/>
      <c r="AL154" s="49"/>
      <c r="AM154" s="49"/>
      <c r="AN154" s="52"/>
      <c r="AX154" s="181"/>
      <c r="AY154" s="181"/>
      <c r="AZ154" s="181"/>
      <c r="BA154" s="181"/>
      <c r="BB154" s="181"/>
      <c r="BC154" s="181"/>
      <c r="BD154" s="181"/>
      <c r="BE154" s="181"/>
      <c r="BF154" s="181"/>
      <c r="BG154" s="181"/>
      <c r="BH154" s="181"/>
      <c r="BI154" s="181"/>
      <c r="BJ154" s="181"/>
      <c r="BK154" s="181"/>
      <c r="BL154" s="181"/>
    </row>
    <row r="155" spans="1:98" x14ac:dyDescent="0.25">
      <c r="A155" s="64"/>
      <c r="B155" s="556"/>
      <c r="C155" s="557"/>
      <c r="D155" s="558"/>
      <c r="E155" s="556"/>
      <c r="F155" s="557"/>
      <c r="G155" s="557"/>
      <c r="H155" s="558"/>
      <c r="I155" s="48"/>
      <c r="J155" s="49"/>
      <c r="K155" s="49"/>
      <c r="L155" s="52"/>
      <c r="M155" s="334"/>
      <c r="N155" s="181"/>
      <c r="O155" s="64"/>
      <c r="P155" s="556"/>
      <c r="Q155" s="557"/>
      <c r="R155" s="558"/>
      <c r="S155" s="556"/>
      <c r="T155" s="557"/>
      <c r="U155" s="557"/>
      <c r="V155" s="558"/>
      <c r="W155" s="48"/>
      <c r="X155" s="49"/>
      <c r="Y155" s="49"/>
      <c r="Z155" s="52"/>
      <c r="AA155" s="181"/>
      <c r="AB155" s="181"/>
      <c r="AC155" s="64"/>
      <c r="AD155" s="556"/>
      <c r="AE155" s="557"/>
      <c r="AF155" s="558"/>
      <c r="AG155" s="556"/>
      <c r="AH155" s="557"/>
      <c r="AI155" s="557"/>
      <c r="AJ155" s="558"/>
      <c r="AK155" s="48"/>
      <c r="AL155" s="49"/>
      <c r="AM155" s="49"/>
      <c r="AN155" s="52"/>
      <c r="AX155" s="181"/>
      <c r="AY155" s="181"/>
      <c r="AZ155" s="181"/>
      <c r="BA155" s="181"/>
      <c r="BB155" s="181"/>
      <c r="BC155" s="181"/>
      <c r="BD155" s="181"/>
      <c r="BE155" s="181"/>
      <c r="BF155" s="181"/>
      <c r="BG155" s="181"/>
      <c r="BH155" s="181"/>
      <c r="BI155" s="181"/>
      <c r="BJ155" s="181"/>
      <c r="BK155" s="181"/>
      <c r="BL155" s="181"/>
    </row>
    <row r="156" spans="1:98" x14ac:dyDescent="0.25">
      <c r="A156" s="64"/>
      <c r="B156" s="556"/>
      <c r="C156" s="557"/>
      <c r="D156" s="558"/>
      <c r="E156" s="556"/>
      <c r="F156" s="557"/>
      <c r="G156" s="557"/>
      <c r="H156" s="558"/>
      <c r="I156" s="48"/>
      <c r="J156" s="49"/>
      <c r="K156" s="49"/>
      <c r="L156" s="52"/>
      <c r="M156" s="334"/>
      <c r="N156" s="181"/>
      <c r="O156" s="64"/>
      <c r="P156" s="556"/>
      <c r="Q156" s="557"/>
      <c r="R156" s="558"/>
      <c r="S156" s="556"/>
      <c r="T156" s="557"/>
      <c r="U156" s="557"/>
      <c r="V156" s="558"/>
      <c r="W156" s="48"/>
      <c r="X156" s="49"/>
      <c r="Y156" s="49"/>
      <c r="Z156" s="52"/>
      <c r="AA156" s="181"/>
      <c r="AB156" s="181"/>
      <c r="AC156" s="64"/>
      <c r="AD156" s="556"/>
      <c r="AE156" s="557"/>
      <c r="AF156" s="558"/>
      <c r="AG156" s="556"/>
      <c r="AH156" s="557"/>
      <c r="AI156" s="557"/>
      <c r="AJ156" s="558"/>
      <c r="AK156" s="48"/>
      <c r="AL156" s="49"/>
      <c r="AM156" s="49"/>
      <c r="AN156" s="52"/>
      <c r="AX156" s="181"/>
      <c r="AY156" s="181"/>
      <c r="AZ156" s="181"/>
      <c r="BA156" s="181"/>
      <c r="BB156" s="181"/>
      <c r="BC156" s="181"/>
      <c r="BD156" s="181"/>
      <c r="BE156" s="181"/>
      <c r="BF156" s="181"/>
      <c r="BG156" s="181"/>
      <c r="BH156" s="181"/>
      <c r="BI156" s="181"/>
      <c r="BJ156" s="181"/>
      <c r="BK156" s="181"/>
      <c r="BL156" s="181"/>
    </row>
    <row r="157" spans="1:98" x14ac:dyDescent="0.25">
      <c r="A157" s="64"/>
      <c r="B157" s="556"/>
      <c r="C157" s="557"/>
      <c r="D157" s="558"/>
      <c r="E157" s="556"/>
      <c r="F157" s="557"/>
      <c r="G157" s="557"/>
      <c r="H157" s="558"/>
      <c r="I157" s="48"/>
      <c r="J157" s="49"/>
      <c r="K157" s="49"/>
      <c r="L157" s="52"/>
      <c r="M157" s="334"/>
      <c r="N157" s="181"/>
      <c r="O157" s="64"/>
      <c r="P157" s="556"/>
      <c r="Q157" s="557"/>
      <c r="R157" s="558"/>
      <c r="S157" s="556"/>
      <c r="T157" s="557"/>
      <c r="U157" s="557"/>
      <c r="V157" s="558"/>
      <c r="W157" s="48"/>
      <c r="X157" s="49"/>
      <c r="Y157" s="49"/>
      <c r="Z157" s="52"/>
      <c r="AA157" s="181"/>
      <c r="AB157" s="181"/>
      <c r="AC157" s="64"/>
      <c r="AD157" s="556"/>
      <c r="AE157" s="557"/>
      <c r="AF157" s="558"/>
      <c r="AG157" s="556"/>
      <c r="AH157" s="557"/>
      <c r="AI157" s="557"/>
      <c r="AJ157" s="558"/>
      <c r="AK157" s="48"/>
      <c r="AL157" s="49"/>
      <c r="AM157" s="49"/>
      <c r="AN157" s="52"/>
      <c r="AX157" s="181"/>
      <c r="AY157" s="181"/>
      <c r="AZ157" s="181"/>
      <c r="BA157" s="181"/>
      <c r="BB157" s="181"/>
      <c r="BC157" s="181"/>
      <c r="BD157" s="181"/>
      <c r="BE157" s="181"/>
      <c r="BF157" s="181"/>
      <c r="BG157" s="181"/>
      <c r="BH157" s="181"/>
      <c r="BI157" s="181"/>
      <c r="BJ157" s="181"/>
      <c r="BK157" s="181"/>
      <c r="BL157" s="181"/>
    </row>
    <row r="158" spans="1:98" x14ac:dyDescent="0.25">
      <c r="A158" s="64"/>
      <c r="B158" s="556"/>
      <c r="C158" s="557"/>
      <c r="D158" s="558"/>
      <c r="E158" s="556"/>
      <c r="F158" s="557"/>
      <c r="G158" s="557"/>
      <c r="H158" s="558"/>
      <c r="I158" s="48"/>
      <c r="J158" s="49"/>
      <c r="K158" s="49"/>
      <c r="L158" s="52"/>
      <c r="M158" s="334"/>
      <c r="N158" s="181"/>
      <c r="O158" s="64"/>
      <c r="P158" s="556"/>
      <c r="Q158" s="557"/>
      <c r="R158" s="558"/>
      <c r="S158" s="556"/>
      <c r="T158" s="557"/>
      <c r="U158" s="557"/>
      <c r="V158" s="558"/>
      <c r="W158" s="48"/>
      <c r="X158" s="49"/>
      <c r="Y158" s="49"/>
      <c r="Z158" s="52"/>
      <c r="AA158" s="181"/>
      <c r="AB158" s="181"/>
      <c r="AC158" s="64"/>
      <c r="AD158" s="556"/>
      <c r="AE158" s="557"/>
      <c r="AF158" s="558"/>
      <c r="AG158" s="556"/>
      <c r="AH158" s="557"/>
      <c r="AI158" s="557"/>
      <c r="AJ158" s="558"/>
      <c r="AK158" s="48"/>
      <c r="AL158" s="49"/>
      <c r="AM158" s="49"/>
      <c r="AN158" s="52"/>
      <c r="AX158" s="181"/>
      <c r="AY158" s="181"/>
      <c r="AZ158" s="181"/>
      <c r="BA158" s="181"/>
      <c r="BB158" s="181"/>
      <c r="BC158" s="181"/>
      <c r="BD158" s="181"/>
      <c r="BE158" s="181"/>
      <c r="BF158" s="181"/>
      <c r="BG158" s="181"/>
      <c r="BH158" s="181"/>
      <c r="BI158" s="181"/>
      <c r="BJ158" s="181"/>
      <c r="BK158" s="181"/>
      <c r="BL158" s="181"/>
    </row>
    <row r="159" spans="1:98" x14ac:dyDescent="0.25">
      <c r="A159" s="64"/>
      <c r="B159" s="556"/>
      <c r="C159" s="557"/>
      <c r="D159" s="558"/>
      <c r="E159" s="556"/>
      <c r="F159" s="557"/>
      <c r="G159" s="557"/>
      <c r="H159" s="558"/>
      <c r="I159" s="48"/>
      <c r="J159" s="49"/>
      <c r="K159" s="49"/>
      <c r="L159" s="52"/>
      <c r="M159" s="334"/>
      <c r="N159" s="181"/>
      <c r="O159" s="64"/>
      <c r="P159" s="556"/>
      <c r="Q159" s="557"/>
      <c r="R159" s="558"/>
      <c r="S159" s="556"/>
      <c r="T159" s="557"/>
      <c r="U159" s="557"/>
      <c r="V159" s="558"/>
      <c r="W159" s="48"/>
      <c r="X159" s="49"/>
      <c r="Y159" s="49"/>
      <c r="Z159" s="52"/>
      <c r="AA159" s="181"/>
      <c r="AB159" s="181"/>
      <c r="AC159" s="64"/>
      <c r="AD159" s="556"/>
      <c r="AE159" s="557"/>
      <c r="AF159" s="558"/>
      <c r="AG159" s="556"/>
      <c r="AH159" s="557"/>
      <c r="AI159" s="557"/>
      <c r="AJ159" s="558"/>
      <c r="AK159" s="48"/>
      <c r="AL159" s="49"/>
      <c r="AM159" s="49"/>
      <c r="AN159" s="52"/>
      <c r="AX159" s="181"/>
      <c r="AY159" s="181"/>
      <c r="AZ159" s="181"/>
      <c r="BA159" s="181"/>
      <c r="BB159" s="181"/>
      <c r="BC159" s="181"/>
      <c r="BD159" s="181"/>
      <c r="BE159" s="181"/>
      <c r="BF159" s="181"/>
      <c r="BG159" s="181"/>
      <c r="BH159" s="181"/>
      <c r="BI159" s="181"/>
      <c r="BJ159" s="181"/>
      <c r="BK159" s="181"/>
      <c r="BL159" s="181"/>
      <c r="CN159" s="177"/>
      <c r="CO159" s="177"/>
      <c r="CP159" s="177"/>
      <c r="CQ159" s="177"/>
      <c r="CR159" s="177"/>
      <c r="CS159" s="177"/>
      <c r="CT159" s="177"/>
    </row>
    <row r="160" spans="1:98" s="177" customFormat="1" ht="15.75" thickBot="1" x14ac:dyDescent="0.3">
      <c r="A160" s="65"/>
      <c r="B160" s="556"/>
      <c r="C160" s="557"/>
      <c r="D160" s="558"/>
      <c r="E160" s="556"/>
      <c r="F160" s="557"/>
      <c r="G160" s="557"/>
      <c r="H160" s="558"/>
      <c r="I160" s="53"/>
      <c r="J160" s="67"/>
      <c r="K160" s="67"/>
      <c r="L160" s="54"/>
      <c r="M160" s="334"/>
      <c r="N160" s="200"/>
      <c r="O160" s="65"/>
      <c r="P160" s="556"/>
      <c r="Q160" s="557"/>
      <c r="R160" s="558"/>
      <c r="S160" s="556"/>
      <c r="T160" s="557"/>
      <c r="U160" s="557"/>
      <c r="V160" s="558"/>
      <c r="W160" s="53"/>
      <c r="X160" s="67"/>
      <c r="Y160" s="67"/>
      <c r="Z160" s="54"/>
      <c r="AA160" s="180"/>
      <c r="AB160" s="180"/>
      <c r="AC160" s="65"/>
      <c r="AD160" s="556"/>
      <c r="AE160" s="557"/>
      <c r="AF160" s="558"/>
      <c r="AG160" s="556"/>
      <c r="AH160" s="557"/>
      <c r="AI160" s="557"/>
      <c r="AJ160" s="558"/>
      <c r="AK160" s="53"/>
      <c r="AL160" s="67"/>
      <c r="AM160" s="67"/>
      <c r="AN160" s="54"/>
      <c r="AX160" s="180"/>
      <c r="AY160" s="180"/>
      <c r="AZ160" s="181"/>
      <c r="BA160" s="181"/>
      <c r="BB160" s="181"/>
      <c r="BC160" s="181"/>
      <c r="BD160" s="181"/>
      <c r="BE160" s="181"/>
      <c r="BF160" s="181"/>
      <c r="BG160" s="181"/>
      <c r="BH160" s="181"/>
      <c r="BI160" s="181"/>
      <c r="BJ160" s="181"/>
      <c r="BK160" s="181"/>
      <c r="BL160" s="181"/>
      <c r="BM160" s="182"/>
      <c r="BN160" s="182"/>
      <c r="BO160" s="182"/>
      <c r="BP160" s="182"/>
      <c r="BQ160" s="182"/>
      <c r="BR160" s="182"/>
      <c r="BS160" s="182"/>
      <c r="BT160" s="182"/>
      <c r="BU160" s="182"/>
      <c r="BV160" s="182"/>
      <c r="BW160" s="182"/>
      <c r="BX160" s="182"/>
      <c r="BY160" s="182"/>
      <c r="BZ160" s="182"/>
      <c r="CA160" s="182"/>
      <c r="CB160" s="182"/>
      <c r="CC160" s="182"/>
      <c r="CD160" s="182"/>
      <c r="CE160" s="182"/>
      <c r="CF160" s="182"/>
      <c r="CG160" s="182"/>
      <c r="CH160" s="182"/>
      <c r="CI160" s="182"/>
      <c r="CJ160" s="182"/>
      <c r="CK160" s="182"/>
      <c r="CL160" s="182"/>
      <c r="CM160" s="182"/>
      <c r="CN160" s="182"/>
      <c r="CO160" s="182"/>
      <c r="CP160" s="182"/>
      <c r="CQ160" s="182"/>
      <c r="CR160" s="182"/>
      <c r="CS160" s="182"/>
      <c r="CT160" s="182"/>
    </row>
    <row r="161" spans="1:91" x14ac:dyDescent="0.25">
      <c r="A161" s="180"/>
      <c r="B161" s="180"/>
      <c r="C161" s="180"/>
      <c r="D161" s="180"/>
      <c r="E161" s="180"/>
      <c r="F161" s="180"/>
      <c r="G161" s="180"/>
      <c r="H161" s="180"/>
      <c r="I161" s="328">
        <f>IF(SUM(I130:I160)&gt;0,GEOMEAN(I130:I160),0)</f>
        <v>0</v>
      </c>
      <c r="J161" s="328">
        <f t="shared" ref="J161:L161" si="9">IF(SUM(J130:J160)&gt;0,GEOMEAN(J130:J160),0)</f>
        <v>0</v>
      </c>
      <c r="K161" s="328">
        <f t="shared" si="9"/>
        <v>0</v>
      </c>
      <c r="L161" s="328">
        <f t="shared" si="9"/>
        <v>0</v>
      </c>
      <c r="M161" s="180"/>
      <c r="N161" s="335"/>
      <c r="O161" s="180"/>
      <c r="P161" s="180"/>
      <c r="Q161" s="180"/>
      <c r="R161" s="180"/>
      <c r="S161" s="180"/>
      <c r="T161" s="180"/>
      <c r="U161" s="180"/>
      <c r="V161" s="180"/>
      <c r="W161" s="328">
        <f>IF(SUM(W130:W160)&gt;0,GEOMEAN(W130:W160),0)</f>
        <v>0</v>
      </c>
      <c r="X161" s="328">
        <f t="shared" ref="X161:Z161" si="10">IF(SUM(X130:X160)&gt;0,GEOMEAN(X130:X160),0)</f>
        <v>0</v>
      </c>
      <c r="Y161" s="328">
        <f t="shared" si="10"/>
        <v>0</v>
      </c>
      <c r="Z161" s="328">
        <f t="shared" si="10"/>
        <v>0</v>
      </c>
      <c r="AA161" s="181"/>
      <c r="AB161" s="181"/>
      <c r="AC161" s="180"/>
      <c r="AD161" s="180"/>
      <c r="AE161" s="180"/>
      <c r="AF161" s="180"/>
      <c r="AG161" s="180"/>
      <c r="AH161" s="180"/>
      <c r="AI161" s="180"/>
      <c r="AJ161" s="180"/>
      <c r="AK161" s="328">
        <f>IF(SUM(AK130:AK160)&gt;0,GEOMEAN(AK130:AK160),0)</f>
        <v>0</v>
      </c>
      <c r="AL161" s="328">
        <f t="shared" ref="AL161:AN161" si="11">IF(SUM(AL130:AL160)&gt;0,GEOMEAN(AL130:AL160),0)</f>
        <v>0</v>
      </c>
      <c r="AM161" s="328">
        <f t="shared" si="11"/>
        <v>0</v>
      </c>
      <c r="AN161" s="328">
        <f t="shared" si="11"/>
        <v>0</v>
      </c>
      <c r="AX161" s="181"/>
      <c r="AY161" s="181"/>
      <c r="AZ161" s="181"/>
      <c r="BA161" s="181"/>
      <c r="BB161" s="181"/>
      <c r="BC161" s="181"/>
      <c r="BD161" s="181"/>
      <c r="BE161" s="181"/>
      <c r="BF161" s="181"/>
      <c r="BG161" s="181"/>
      <c r="BH161" s="181"/>
      <c r="BI161" s="181"/>
      <c r="BJ161" s="181"/>
      <c r="BK161" s="181"/>
      <c r="BL161" s="181"/>
    </row>
    <row r="162" spans="1:91" ht="15.75" thickBot="1" x14ac:dyDescent="0.3">
      <c r="A162" s="181"/>
      <c r="B162" s="181"/>
      <c r="C162" s="181"/>
      <c r="D162" s="181"/>
      <c r="E162" s="181"/>
      <c r="F162" s="181"/>
      <c r="G162" s="181"/>
      <c r="H162" s="181"/>
      <c r="I162" s="181"/>
      <c r="J162" s="181"/>
      <c r="K162" s="181"/>
      <c r="L162" s="181"/>
      <c r="M162" s="181"/>
      <c r="N162" s="181"/>
      <c r="O162" s="181"/>
      <c r="P162" s="181"/>
      <c r="Q162" s="181"/>
      <c r="R162" s="181"/>
      <c r="S162" s="200"/>
      <c r="T162" s="200"/>
      <c r="U162" s="200"/>
      <c r="V162" s="200"/>
      <c r="W162" s="200"/>
      <c r="X162" s="200"/>
      <c r="Y162" s="181"/>
      <c r="Z162" s="181"/>
      <c r="AA162" s="181"/>
      <c r="AB162" s="181"/>
      <c r="AC162" s="181"/>
      <c r="AD162" s="181"/>
      <c r="AE162" s="181"/>
      <c r="AF162" s="181"/>
      <c r="AG162" s="181"/>
      <c r="AH162" s="181"/>
      <c r="AI162" s="181"/>
      <c r="AJ162" s="180"/>
      <c r="AX162" s="181"/>
      <c r="AY162" s="181"/>
      <c r="AZ162" s="181"/>
      <c r="BA162" s="181"/>
      <c r="BB162" s="181"/>
      <c r="BC162" s="181"/>
      <c r="BD162" s="181"/>
      <c r="BE162" s="181"/>
      <c r="BF162" s="181"/>
      <c r="BG162" s="181"/>
      <c r="BH162" s="181"/>
      <c r="BI162" s="181"/>
      <c r="BJ162" s="181"/>
      <c r="BK162" s="181"/>
      <c r="BL162" s="181"/>
      <c r="BS162" s="177"/>
      <c r="BT162" s="177"/>
      <c r="BU162" s="177"/>
      <c r="BV162" s="177"/>
      <c r="BW162" s="177"/>
      <c r="BX162" s="177"/>
      <c r="BY162" s="177"/>
      <c r="BZ162" s="177"/>
      <c r="CA162" s="177"/>
      <c r="CB162" s="177"/>
      <c r="CC162" s="177"/>
      <c r="CD162" s="177"/>
      <c r="CE162" s="177"/>
      <c r="CF162" s="177"/>
      <c r="CG162" s="177"/>
      <c r="CH162" s="177"/>
      <c r="CI162" s="177"/>
      <c r="CJ162" s="177"/>
      <c r="CK162" s="177"/>
      <c r="CL162" s="177"/>
      <c r="CM162" s="177"/>
    </row>
    <row r="163" spans="1:91" ht="15.75" thickBot="1" x14ac:dyDescent="0.3">
      <c r="A163" s="627" t="s">
        <v>306</v>
      </c>
      <c r="B163" s="628"/>
      <c r="C163" s="628"/>
      <c r="D163" s="628"/>
      <c r="E163" s="628"/>
      <c r="F163" s="628"/>
      <c r="G163" s="628"/>
      <c r="H163" s="628"/>
      <c r="I163" s="628"/>
      <c r="J163" s="628"/>
      <c r="K163" s="628"/>
      <c r="L163" s="628"/>
      <c r="M163" s="628"/>
      <c r="N163" s="628"/>
      <c r="O163" s="628"/>
      <c r="P163" s="628"/>
      <c r="Q163" s="628"/>
      <c r="R163" s="628"/>
      <c r="S163" s="628"/>
      <c r="T163" s="628"/>
      <c r="U163" s="628"/>
      <c r="V163" s="628"/>
      <c r="W163" s="628"/>
      <c r="X163" s="628"/>
      <c r="Y163" s="628"/>
      <c r="Z163" s="628"/>
      <c r="AA163" s="628"/>
      <c r="AB163" s="628"/>
      <c r="AC163" s="628"/>
      <c r="AD163" s="628"/>
      <c r="AE163" s="628"/>
      <c r="AF163" s="628"/>
      <c r="AG163" s="628"/>
      <c r="AH163" s="628"/>
      <c r="AI163" s="628"/>
      <c r="AJ163" s="628"/>
      <c r="AK163" s="628"/>
      <c r="AL163" s="628"/>
      <c r="AM163" s="628"/>
      <c r="AN163" s="629"/>
      <c r="AX163" s="181"/>
      <c r="AY163" s="181"/>
      <c r="AZ163" s="181"/>
      <c r="BA163" s="181"/>
      <c r="BB163" s="181"/>
      <c r="BC163" s="181"/>
      <c r="BD163" s="181"/>
      <c r="BE163" s="181"/>
      <c r="BF163" s="181"/>
      <c r="BG163" s="181"/>
      <c r="BH163" s="181"/>
      <c r="BI163" s="181"/>
      <c r="BJ163" s="181"/>
      <c r="BK163" s="181"/>
      <c r="BL163" s="181"/>
    </row>
    <row r="164" spans="1:91" ht="15.75" thickBot="1" x14ac:dyDescent="0.3">
      <c r="A164" s="181"/>
      <c r="B164" s="181"/>
      <c r="C164" s="181"/>
      <c r="D164" s="181"/>
      <c r="E164" s="181"/>
      <c r="F164" s="181"/>
      <c r="G164" s="181"/>
      <c r="H164" s="181"/>
      <c r="I164" s="181"/>
      <c r="J164" s="181"/>
      <c r="K164" s="181"/>
      <c r="L164" s="181"/>
      <c r="M164" s="181"/>
      <c r="N164" s="181"/>
      <c r="O164" s="181"/>
      <c r="P164" s="181"/>
      <c r="Q164" s="181"/>
      <c r="R164" s="181"/>
      <c r="S164" s="181"/>
      <c r="T164" s="181"/>
      <c r="U164" s="181"/>
      <c r="V164" s="181"/>
      <c r="W164" s="181"/>
      <c r="X164" s="181"/>
      <c r="Y164" s="181"/>
      <c r="Z164" s="181"/>
      <c r="AA164" s="181"/>
      <c r="AB164" s="181"/>
      <c r="AC164" s="181"/>
      <c r="AD164" s="181"/>
      <c r="AE164" s="181"/>
      <c r="AF164" s="181"/>
      <c r="AG164" s="181"/>
      <c r="AH164" s="181"/>
      <c r="AI164" s="181"/>
      <c r="AJ164" s="180"/>
      <c r="AX164" s="181"/>
      <c r="AY164" s="181"/>
      <c r="AZ164" s="181"/>
      <c r="BA164" s="181"/>
      <c r="BB164" s="181"/>
      <c r="BC164" s="181"/>
      <c r="BD164" s="181"/>
      <c r="BE164" s="181"/>
      <c r="BF164" s="181"/>
      <c r="BG164" s="181"/>
      <c r="BH164" s="181"/>
      <c r="BI164" s="181"/>
      <c r="BJ164" s="181"/>
      <c r="BK164" s="181"/>
      <c r="BL164" s="181"/>
    </row>
    <row r="165" spans="1:91" x14ac:dyDescent="0.25">
      <c r="A165" s="595" t="s">
        <v>298</v>
      </c>
      <c r="B165" s="596"/>
      <c r="C165" s="596"/>
      <c r="D165" s="596"/>
      <c r="E165" s="596"/>
      <c r="F165" s="596"/>
      <c r="G165" s="596"/>
      <c r="H165" s="596"/>
      <c r="I165" s="596"/>
      <c r="J165" s="596"/>
      <c r="K165" s="596"/>
      <c r="L165" s="597"/>
      <c r="M165" s="332"/>
      <c r="N165" s="332"/>
      <c r="O165" s="595" t="s">
        <v>299</v>
      </c>
      <c r="P165" s="596"/>
      <c r="Q165" s="596"/>
      <c r="R165" s="596"/>
      <c r="S165" s="596"/>
      <c r="T165" s="596"/>
      <c r="U165" s="596"/>
      <c r="V165" s="596"/>
      <c r="W165" s="596"/>
      <c r="X165" s="596"/>
      <c r="Y165" s="596"/>
      <c r="Z165" s="597"/>
      <c r="AA165" s="181"/>
      <c r="AB165" s="181"/>
      <c r="AC165" s="595" t="s">
        <v>300</v>
      </c>
      <c r="AD165" s="596"/>
      <c r="AE165" s="596"/>
      <c r="AF165" s="596"/>
      <c r="AG165" s="596"/>
      <c r="AH165" s="596"/>
      <c r="AI165" s="596"/>
      <c r="AJ165" s="596"/>
      <c r="AK165" s="596"/>
      <c r="AL165" s="596"/>
      <c r="AM165" s="596"/>
      <c r="AN165" s="597"/>
      <c r="AX165" s="181"/>
      <c r="AY165" s="181"/>
      <c r="AZ165" s="181"/>
      <c r="BA165" s="181"/>
      <c r="BB165" s="181"/>
      <c r="BC165" s="181"/>
      <c r="BD165" s="181"/>
      <c r="BE165" s="181"/>
      <c r="BF165" s="181"/>
      <c r="BG165" s="181"/>
      <c r="BH165" s="181"/>
      <c r="BI165" s="181"/>
      <c r="BJ165" s="181"/>
      <c r="BK165" s="181"/>
      <c r="BL165" s="181"/>
    </row>
    <row r="166" spans="1:91" ht="15.75" thickBot="1" x14ac:dyDescent="0.3">
      <c r="A166" s="603" t="str">
        <f>IF('Datos Generales'!$C60=0,"",'Datos Generales'!$C60)</f>
        <v/>
      </c>
      <c r="B166" s="604"/>
      <c r="C166" s="604"/>
      <c r="D166" s="604"/>
      <c r="E166" s="604"/>
      <c r="F166" s="604"/>
      <c r="G166" s="604"/>
      <c r="H166" s="604"/>
      <c r="I166" s="604"/>
      <c r="J166" s="604"/>
      <c r="K166" s="604"/>
      <c r="L166" s="605"/>
      <c r="M166" s="181"/>
      <c r="N166" s="181"/>
      <c r="O166" s="603" t="str">
        <f>IF('Datos Generales'!$C61=0,"",'Datos Generales'!$C61)</f>
        <v/>
      </c>
      <c r="P166" s="604"/>
      <c r="Q166" s="604"/>
      <c r="R166" s="604"/>
      <c r="S166" s="604"/>
      <c r="T166" s="604"/>
      <c r="U166" s="604"/>
      <c r="V166" s="604"/>
      <c r="W166" s="604"/>
      <c r="X166" s="604"/>
      <c r="Y166" s="604"/>
      <c r="Z166" s="605"/>
      <c r="AA166" s="181"/>
      <c r="AB166" s="181"/>
      <c r="AC166" s="603" t="str">
        <f>IF('Datos Generales'!$C62=0,"",'Datos Generales'!$C62)</f>
        <v/>
      </c>
      <c r="AD166" s="604"/>
      <c r="AE166" s="604"/>
      <c r="AF166" s="604"/>
      <c r="AG166" s="604"/>
      <c r="AH166" s="604"/>
      <c r="AI166" s="604"/>
      <c r="AJ166" s="604"/>
      <c r="AK166" s="604"/>
      <c r="AL166" s="604"/>
      <c r="AM166" s="604"/>
      <c r="AN166" s="605"/>
      <c r="AX166" s="181"/>
      <c r="AY166" s="181"/>
      <c r="AZ166" s="181"/>
      <c r="BA166" s="181"/>
      <c r="BB166" s="181"/>
      <c r="BC166" s="181"/>
      <c r="BD166" s="181"/>
      <c r="BE166" s="181"/>
      <c r="BF166" s="181"/>
      <c r="BG166" s="181"/>
      <c r="BH166" s="181"/>
      <c r="BI166" s="181"/>
      <c r="BJ166" s="181"/>
      <c r="BK166" s="181"/>
      <c r="BL166" s="181"/>
    </row>
    <row r="167" spans="1:91" ht="15" customHeight="1" x14ac:dyDescent="0.25">
      <c r="A167" s="561" t="s">
        <v>147</v>
      </c>
      <c r="B167" s="571" t="s">
        <v>291</v>
      </c>
      <c r="C167" s="572"/>
      <c r="D167" s="573"/>
      <c r="E167" s="571" t="s">
        <v>264</v>
      </c>
      <c r="F167" s="572"/>
      <c r="G167" s="572"/>
      <c r="H167" s="573"/>
      <c r="I167" s="561" t="s">
        <v>148</v>
      </c>
      <c r="J167" s="559" t="s">
        <v>149</v>
      </c>
      <c r="K167" s="559" t="s">
        <v>284</v>
      </c>
      <c r="L167" s="601" t="s">
        <v>285</v>
      </c>
      <c r="M167" s="181"/>
      <c r="N167" s="181"/>
      <c r="O167" s="561" t="s">
        <v>147</v>
      </c>
      <c r="P167" s="571" t="s">
        <v>291</v>
      </c>
      <c r="Q167" s="572"/>
      <c r="R167" s="573"/>
      <c r="S167" s="571" t="s">
        <v>264</v>
      </c>
      <c r="T167" s="572"/>
      <c r="U167" s="572"/>
      <c r="V167" s="573"/>
      <c r="W167" s="561" t="s">
        <v>148</v>
      </c>
      <c r="X167" s="559" t="s">
        <v>149</v>
      </c>
      <c r="Y167" s="559" t="s">
        <v>284</v>
      </c>
      <c r="Z167" s="601" t="s">
        <v>285</v>
      </c>
      <c r="AA167" s="181"/>
      <c r="AB167" s="181"/>
      <c r="AC167" s="561" t="s">
        <v>147</v>
      </c>
      <c r="AD167" s="571" t="s">
        <v>291</v>
      </c>
      <c r="AE167" s="572"/>
      <c r="AF167" s="573"/>
      <c r="AG167" s="571" t="s">
        <v>264</v>
      </c>
      <c r="AH167" s="572"/>
      <c r="AI167" s="572"/>
      <c r="AJ167" s="573"/>
      <c r="AK167" s="561" t="s">
        <v>148</v>
      </c>
      <c r="AL167" s="559" t="s">
        <v>149</v>
      </c>
      <c r="AM167" s="559" t="s">
        <v>284</v>
      </c>
      <c r="AN167" s="601" t="s">
        <v>285</v>
      </c>
      <c r="AX167" s="181"/>
      <c r="AY167" s="181"/>
      <c r="AZ167" s="181"/>
      <c r="BA167" s="181"/>
      <c r="BB167" s="181"/>
      <c r="BC167" s="181"/>
      <c r="BD167" s="181"/>
      <c r="BE167" s="181"/>
      <c r="BF167" s="181"/>
      <c r="BG167" s="181"/>
      <c r="BH167" s="181"/>
      <c r="BI167" s="181"/>
      <c r="BJ167" s="181"/>
      <c r="BK167" s="181"/>
      <c r="BL167" s="181"/>
    </row>
    <row r="168" spans="1:91" x14ac:dyDescent="0.25">
      <c r="A168" s="562"/>
      <c r="B168" s="574"/>
      <c r="C168" s="575"/>
      <c r="D168" s="576"/>
      <c r="E168" s="574"/>
      <c r="F168" s="575"/>
      <c r="G168" s="575"/>
      <c r="H168" s="576"/>
      <c r="I168" s="562"/>
      <c r="J168" s="560"/>
      <c r="K168" s="560"/>
      <c r="L168" s="602"/>
      <c r="M168" s="181"/>
      <c r="N168" s="181"/>
      <c r="O168" s="562"/>
      <c r="P168" s="574"/>
      <c r="Q168" s="575"/>
      <c r="R168" s="576"/>
      <c r="S168" s="574"/>
      <c r="T168" s="575"/>
      <c r="U168" s="575"/>
      <c r="V168" s="576"/>
      <c r="W168" s="562"/>
      <c r="X168" s="560"/>
      <c r="Y168" s="560"/>
      <c r="Z168" s="602"/>
      <c r="AA168" s="181"/>
      <c r="AB168" s="181"/>
      <c r="AC168" s="562"/>
      <c r="AD168" s="574"/>
      <c r="AE168" s="575"/>
      <c r="AF168" s="576"/>
      <c r="AG168" s="574"/>
      <c r="AH168" s="575"/>
      <c r="AI168" s="575"/>
      <c r="AJ168" s="576"/>
      <c r="AK168" s="562"/>
      <c r="AL168" s="560"/>
      <c r="AM168" s="560"/>
      <c r="AN168" s="602"/>
      <c r="AX168" s="181"/>
      <c r="AY168" s="181"/>
      <c r="AZ168" s="181"/>
      <c r="BA168" s="181"/>
      <c r="BB168" s="181"/>
      <c r="BC168" s="181"/>
      <c r="BD168" s="181"/>
      <c r="BE168" s="181"/>
      <c r="BF168" s="181"/>
      <c r="BG168" s="181"/>
      <c r="BH168" s="181"/>
      <c r="BI168" s="181"/>
      <c r="BJ168" s="181"/>
      <c r="BK168" s="181"/>
      <c r="BL168" s="181"/>
    </row>
    <row r="169" spans="1:91" ht="15" customHeight="1" thickBot="1" x14ac:dyDescent="0.3">
      <c r="A169" s="563"/>
      <c r="B169" s="577" t="s">
        <v>292</v>
      </c>
      <c r="C169" s="578"/>
      <c r="D169" s="579"/>
      <c r="E169" s="586" t="s">
        <v>292</v>
      </c>
      <c r="F169" s="587"/>
      <c r="G169" s="587"/>
      <c r="H169" s="588"/>
      <c r="I169" s="563"/>
      <c r="J169" s="333" t="s">
        <v>177</v>
      </c>
      <c r="K169" s="333" t="s">
        <v>177</v>
      </c>
      <c r="L169" s="333" t="s">
        <v>177</v>
      </c>
      <c r="M169" s="181"/>
      <c r="N169" s="181"/>
      <c r="O169" s="563"/>
      <c r="P169" s="577" t="s">
        <v>292</v>
      </c>
      <c r="Q169" s="578"/>
      <c r="R169" s="579"/>
      <c r="S169" s="586" t="s">
        <v>292</v>
      </c>
      <c r="T169" s="587"/>
      <c r="U169" s="587"/>
      <c r="V169" s="588"/>
      <c r="W169" s="563"/>
      <c r="X169" s="333" t="s">
        <v>177</v>
      </c>
      <c r="Y169" s="333" t="s">
        <v>177</v>
      </c>
      <c r="Z169" s="333" t="s">
        <v>177</v>
      </c>
      <c r="AA169" s="181"/>
      <c r="AB169" s="181"/>
      <c r="AC169" s="563"/>
      <c r="AD169" s="577" t="s">
        <v>292</v>
      </c>
      <c r="AE169" s="578"/>
      <c r="AF169" s="579"/>
      <c r="AG169" s="586" t="s">
        <v>292</v>
      </c>
      <c r="AH169" s="587"/>
      <c r="AI169" s="587"/>
      <c r="AJ169" s="588"/>
      <c r="AK169" s="563"/>
      <c r="AL169" s="333" t="s">
        <v>177</v>
      </c>
      <c r="AM169" s="333" t="s">
        <v>177</v>
      </c>
      <c r="AN169" s="333" t="s">
        <v>177</v>
      </c>
      <c r="AX169" s="181"/>
      <c r="AY169" s="181"/>
      <c r="AZ169" s="181"/>
      <c r="BA169" s="181"/>
      <c r="BB169" s="181"/>
      <c r="BC169" s="181"/>
      <c r="BD169" s="181"/>
      <c r="BE169" s="181"/>
      <c r="BF169" s="181"/>
      <c r="BG169" s="181"/>
      <c r="BH169" s="181"/>
      <c r="BI169" s="181"/>
      <c r="BJ169" s="181"/>
      <c r="BK169" s="181"/>
      <c r="BL169" s="181"/>
    </row>
    <row r="170" spans="1:91" x14ac:dyDescent="0.25">
      <c r="A170" s="63"/>
      <c r="B170" s="583"/>
      <c r="C170" s="584"/>
      <c r="D170" s="585"/>
      <c r="E170" s="583"/>
      <c r="F170" s="584"/>
      <c r="G170" s="584"/>
      <c r="H170" s="585"/>
      <c r="I170" s="50"/>
      <c r="J170" s="66"/>
      <c r="K170" s="66"/>
      <c r="L170" s="51"/>
      <c r="M170" s="315"/>
      <c r="N170" s="181"/>
      <c r="O170" s="63"/>
      <c r="P170" s="583"/>
      <c r="Q170" s="584"/>
      <c r="R170" s="585"/>
      <c r="S170" s="583"/>
      <c r="T170" s="584"/>
      <c r="U170" s="584"/>
      <c r="V170" s="585"/>
      <c r="W170" s="50"/>
      <c r="X170" s="66"/>
      <c r="Y170" s="66"/>
      <c r="Z170" s="51"/>
      <c r="AA170" s="181"/>
      <c r="AB170" s="181"/>
      <c r="AC170" s="63"/>
      <c r="AD170" s="583"/>
      <c r="AE170" s="584"/>
      <c r="AF170" s="585"/>
      <c r="AG170" s="583"/>
      <c r="AH170" s="584"/>
      <c r="AI170" s="584"/>
      <c r="AJ170" s="585"/>
      <c r="AK170" s="50"/>
      <c r="AL170" s="66"/>
      <c r="AM170" s="66"/>
      <c r="AN170" s="51"/>
      <c r="AX170" s="181"/>
      <c r="AY170" s="181"/>
      <c r="AZ170" s="181"/>
      <c r="BA170" s="181"/>
      <c r="BB170" s="181"/>
      <c r="BC170" s="181"/>
      <c r="BD170" s="181"/>
      <c r="BE170" s="181"/>
      <c r="BF170" s="181"/>
      <c r="BG170" s="181"/>
      <c r="BH170" s="181"/>
      <c r="BI170" s="181"/>
      <c r="BJ170" s="181"/>
      <c r="BK170" s="181"/>
      <c r="BL170" s="181"/>
    </row>
    <row r="171" spans="1:91" x14ac:dyDescent="0.25">
      <c r="A171" s="64"/>
      <c r="B171" s="556"/>
      <c r="C171" s="557"/>
      <c r="D171" s="558"/>
      <c r="E171" s="556"/>
      <c r="F171" s="557"/>
      <c r="G171" s="557"/>
      <c r="H171" s="558"/>
      <c r="I171" s="48"/>
      <c r="J171" s="49"/>
      <c r="K171" s="49"/>
      <c r="L171" s="52"/>
      <c r="M171" s="315"/>
      <c r="N171" s="181"/>
      <c r="O171" s="64"/>
      <c r="P171" s="556"/>
      <c r="Q171" s="557"/>
      <c r="R171" s="558"/>
      <c r="S171" s="556"/>
      <c r="T171" s="557"/>
      <c r="U171" s="557"/>
      <c r="V171" s="558"/>
      <c r="W171" s="48"/>
      <c r="X171" s="49"/>
      <c r="Y171" s="49"/>
      <c r="Z171" s="52"/>
      <c r="AA171" s="181"/>
      <c r="AB171" s="181"/>
      <c r="AC171" s="64"/>
      <c r="AD171" s="556"/>
      <c r="AE171" s="557"/>
      <c r="AF171" s="558"/>
      <c r="AG171" s="556"/>
      <c r="AH171" s="557"/>
      <c r="AI171" s="557"/>
      <c r="AJ171" s="558"/>
      <c r="AK171" s="48"/>
      <c r="AL171" s="49"/>
      <c r="AM171" s="49"/>
      <c r="AN171" s="52"/>
      <c r="AX171" s="181"/>
      <c r="AY171" s="181"/>
      <c r="AZ171" s="181"/>
      <c r="BA171" s="181"/>
      <c r="BB171" s="181"/>
      <c r="BC171" s="181"/>
      <c r="BD171" s="181"/>
      <c r="BE171" s="181"/>
      <c r="BF171" s="181"/>
      <c r="BG171" s="181"/>
      <c r="BH171" s="181"/>
      <c r="BI171" s="181"/>
      <c r="BJ171" s="181"/>
      <c r="BK171" s="181"/>
      <c r="BL171" s="181"/>
    </row>
    <row r="172" spans="1:91" x14ac:dyDescent="0.25">
      <c r="A172" s="64"/>
      <c r="B172" s="556"/>
      <c r="C172" s="557"/>
      <c r="D172" s="558"/>
      <c r="E172" s="556"/>
      <c r="F172" s="557"/>
      <c r="G172" s="557"/>
      <c r="H172" s="558"/>
      <c r="I172" s="48"/>
      <c r="J172" s="49"/>
      <c r="K172" s="49"/>
      <c r="L172" s="52"/>
      <c r="M172" s="315"/>
      <c r="N172" s="181"/>
      <c r="O172" s="64"/>
      <c r="P172" s="556"/>
      <c r="Q172" s="557"/>
      <c r="R172" s="558"/>
      <c r="S172" s="556"/>
      <c r="T172" s="557"/>
      <c r="U172" s="557"/>
      <c r="V172" s="558"/>
      <c r="W172" s="48"/>
      <c r="X172" s="49"/>
      <c r="Y172" s="49"/>
      <c r="Z172" s="52"/>
      <c r="AA172" s="181"/>
      <c r="AB172" s="181"/>
      <c r="AC172" s="64"/>
      <c r="AD172" s="556"/>
      <c r="AE172" s="557"/>
      <c r="AF172" s="558"/>
      <c r="AG172" s="556"/>
      <c r="AH172" s="557"/>
      <c r="AI172" s="557"/>
      <c r="AJ172" s="558"/>
      <c r="AK172" s="48"/>
      <c r="AL172" s="49"/>
      <c r="AM172" s="49"/>
      <c r="AN172" s="52"/>
      <c r="AX172" s="181"/>
      <c r="AY172" s="181"/>
      <c r="AZ172" s="181"/>
      <c r="BA172" s="181"/>
      <c r="BB172" s="181"/>
      <c r="BC172" s="181"/>
      <c r="BD172" s="181"/>
      <c r="BE172" s="181"/>
      <c r="BF172" s="181"/>
      <c r="BG172" s="181"/>
      <c r="BH172" s="181"/>
      <c r="BI172" s="181"/>
      <c r="BJ172" s="181"/>
      <c r="BK172" s="181"/>
      <c r="BL172" s="181"/>
    </row>
    <row r="173" spans="1:91" x14ac:dyDescent="0.25">
      <c r="A173" s="64"/>
      <c r="B173" s="556"/>
      <c r="C173" s="557"/>
      <c r="D173" s="558"/>
      <c r="E173" s="556"/>
      <c r="F173" s="557"/>
      <c r="G173" s="557"/>
      <c r="H173" s="558"/>
      <c r="I173" s="48"/>
      <c r="J173" s="49"/>
      <c r="K173" s="49"/>
      <c r="L173" s="52"/>
      <c r="M173" s="315"/>
      <c r="N173" s="181"/>
      <c r="O173" s="64"/>
      <c r="P173" s="556"/>
      <c r="Q173" s="557"/>
      <c r="R173" s="558"/>
      <c r="S173" s="556"/>
      <c r="T173" s="557"/>
      <c r="U173" s="557"/>
      <c r="V173" s="558"/>
      <c r="W173" s="48"/>
      <c r="X173" s="49"/>
      <c r="Y173" s="49"/>
      <c r="Z173" s="52"/>
      <c r="AA173" s="181"/>
      <c r="AB173" s="181"/>
      <c r="AC173" s="64"/>
      <c r="AD173" s="556"/>
      <c r="AE173" s="557"/>
      <c r="AF173" s="558"/>
      <c r="AG173" s="556"/>
      <c r="AH173" s="557"/>
      <c r="AI173" s="557"/>
      <c r="AJ173" s="558"/>
      <c r="AK173" s="48"/>
      <c r="AL173" s="49"/>
      <c r="AM173" s="49"/>
      <c r="AN173" s="52"/>
      <c r="AX173" s="181"/>
      <c r="AY173" s="181"/>
      <c r="AZ173" s="181"/>
      <c r="BA173" s="181"/>
      <c r="BB173" s="181"/>
      <c r="BC173" s="181"/>
      <c r="BD173" s="181"/>
      <c r="BE173" s="181"/>
      <c r="BF173" s="181"/>
      <c r="BG173" s="181"/>
      <c r="BH173" s="181"/>
      <c r="BI173" s="181"/>
      <c r="BJ173" s="181"/>
      <c r="BK173" s="181"/>
      <c r="BL173" s="181"/>
    </row>
    <row r="174" spans="1:91" x14ac:dyDescent="0.25">
      <c r="A174" s="64"/>
      <c r="B174" s="556"/>
      <c r="C174" s="557"/>
      <c r="D174" s="558"/>
      <c r="E174" s="556"/>
      <c r="F174" s="557"/>
      <c r="G174" s="557"/>
      <c r="H174" s="558"/>
      <c r="I174" s="48"/>
      <c r="J174" s="49"/>
      <c r="K174" s="49"/>
      <c r="L174" s="52"/>
      <c r="M174" s="315"/>
      <c r="N174" s="181"/>
      <c r="O174" s="64"/>
      <c r="P174" s="556"/>
      <c r="Q174" s="557"/>
      <c r="R174" s="558"/>
      <c r="S174" s="556"/>
      <c r="T174" s="557"/>
      <c r="U174" s="557"/>
      <c r="V174" s="558"/>
      <c r="W174" s="48"/>
      <c r="X174" s="49"/>
      <c r="Y174" s="49"/>
      <c r="Z174" s="52"/>
      <c r="AA174" s="181"/>
      <c r="AB174" s="181"/>
      <c r="AC174" s="64"/>
      <c r="AD174" s="556"/>
      <c r="AE174" s="557"/>
      <c r="AF174" s="558"/>
      <c r="AG174" s="556"/>
      <c r="AH174" s="557"/>
      <c r="AI174" s="557"/>
      <c r="AJ174" s="558"/>
      <c r="AK174" s="48"/>
      <c r="AL174" s="49"/>
      <c r="AM174" s="49"/>
      <c r="AN174" s="52"/>
      <c r="AX174" s="181"/>
      <c r="AY174" s="181"/>
      <c r="AZ174" s="181"/>
      <c r="BA174" s="181"/>
      <c r="BB174" s="181"/>
      <c r="BC174" s="181"/>
      <c r="BD174" s="181"/>
      <c r="BE174" s="181"/>
      <c r="BF174" s="181"/>
      <c r="BG174" s="181"/>
      <c r="BH174" s="181"/>
      <c r="BI174" s="181"/>
      <c r="BJ174" s="181"/>
      <c r="BK174" s="181"/>
      <c r="BL174" s="181"/>
    </row>
    <row r="175" spans="1:91" x14ac:dyDescent="0.25">
      <c r="A175" s="64"/>
      <c r="B175" s="556"/>
      <c r="C175" s="557"/>
      <c r="D175" s="558"/>
      <c r="E175" s="556"/>
      <c r="F175" s="557"/>
      <c r="G175" s="557"/>
      <c r="H175" s="558"/>
      <c r="I175" s="48"/>
      <c r="J175" s="49"/>
      <c r="K175" s="49"/>
      <c r="L175" s="52"/>
      <c r="M175" s="315"/>
      <c r="N175" s="181"/>
      <c r="O175" s="64"/>
      <c r="P175" s="556"/>
      <c r="Q175" s="557"/>
      <c r="R175" s="558"/>
      <c r="S175" s="556"/>
      <c r="T175" s="557"/>
      <c r="U175" s="557"/>
      <c r="V175" s="558"/>
      <c r="W175" s="48"/>
      <c r="X175" s="49"/>
      <c r="Y175" s="49"/>
      <c r="Z175" s="52"/>
      <c r="AA175" s="181"/>
      <c r="AB175" s="181"/>
      <c r="AC175" s="64"/>
      <c r="AD175" s="556"/>
      <c r="AE175" s="557"/>
      <c r="AF175" s="558"/>
      <c r="AG175" s="556"/>
      <c r="AH175" s="557"/>
      <c r="AI175" s="557"/>
      <c r="AJ175" s="558"/>
      <c r="AK175" s="48"/>
      <c r="AL175" s="49"/>
      <c r="AM175" s="49"/>
      <c r="AN175" s="52"/>
      <c r="AX175" s="181"/>
      <c r="AY175" s="181"/>
      <c r="AZ175" s="181"/>
      <c r="BA175" s="181"/>
      <c r="BB175" s="181"/>
      <c r="BC175" s="181"/>
      <c r="BD175" s="181"/>
      <c r="BE175" s="181"/>
      <c r="BF175" s="181"/>
      <c r="BG175" s="181"/>
      <c r="BH175" s="181"/>
      <c r="BI175" s="181"/>
      <c r="BJ175" s="181"/>
      <c r="BK175" s="181"/>
      <c r="BL175" s="181"/>
    </row>
    <row r="176" spans="1:91" x14ac:dyDescent="0.25">
      <c r="A176" s="64"/>
      <c r="B176" s="556"/>
      <c r="C176" s="557"/>
      <c r="D176" s="558"/>
      <c r="E176" s="556"/>
      <c r="F176" s="557"/>
      <c r="G176" s="557"/>
      <c r="H176" s="558"/>
      <c r="I176" s="48"/>
      <c r="J176" s="49"/>
      <c r="K176" s="49"/>
      <c r="L176" s="52"/>
      <c r="M176" s="315"/>
      <c r="N176" s="181"/>
      <c r="O176" s="64"/>
      <c r="P176" s="556"/>
      <c r="Q176" s="557"/>
      <c r="R176" s="558"/>
      <c r="S176" s="556"/>
      <c r="T176" s="557"/>
      <c r="U176" s="557"/>
      <c r="V176" s="558"/>
      <c r="W176" s="48"/>
      <c r="X176" s="49"/>
      <c r="Y176" s="49"/>
      <c r="Z176" s="52"/>
      <c r="AA176" s="181"/>
      <c r="AB176" s="181"/>
      <c r="AC176" s="64"/>
      <c r="AD176" s="556"/>
      <c r="AE176" s="557"/>
      <c r="AF176" s="558"/>
      <c r="AG176" s="556"/>
      <c r="AH176" s="557"/>
      <c r="AI176" s="557"/>
      <c r="AJ176" s="558"/>
      <c r="AK176" s="48"/>
      <c r="AL176" s="49"/>
      <c r="AM176" s="49"/>
      <c r="AN176" s="52"/>
      <c r="AX176" s="181"/>
      <c r="AY176" s="181"/>
      <c r="AZ176" s="181"/>
      <c r="BA176" s="181"/>
      <c r="BB176" s="181"/>
      <c r="BC176" s="181"/>
      <c r="BD176" s="181"/>
      <c r="BE176" s="181"/>
      <c r="BF176" s="181"/>
      <c r="BG176" s="181"/>
      <c r="BH176" s="181"/>
      <c r="BI176" s="181"/>
      <c r="BJ176" s="181"/>
      <c r="BK176" s="181"/>
      <c r="BL176" s="181"/>
    </row>
    <row r="177" spans="1:70" x14ac:dyDescent="0.25">
      <c r="A177" s="64"/>
      <c r="B177" s="556"/>
      <c r="C177" s="557"/>
      <c r="D177" s="558"/>
      <c r="E177" s="556"/>
      <c r="F177" s="557"/>
      <c r="G177" s="557"/>
      <c r="H177" s="558"/>
      <c r="I177" s="48"/>
      <c r="J177" s="49"/>
      <c r="K177" s="49"/>
      <c r="L177" s="52"/>
      <c r="M177" s="315"/>
      <c r="N177" s="181"/>
      <c r="O177" s="64"/>
      <c r="P177" s="556"/>
      <c r="Q177" s="557"/>
      <c r="R177" s="558"/>
      <c r="S177" s="556"/>
      <c r="T177" s="557"/>
      <c r="U177" s="557"/>
      <c r="V177" s="558"/>
      <c r="W177" s="48"/>
      <c r="X177" s="49"/>
      <c r="Y177" s="49"/>
      <c r="Z177" s="52"/>
      <c r="AA177" s="181"/>
      <c r="AB177" s="181"/>
      <c r="AC177" s="64"/>
      <c r="AD177" s="556"/>
      <c r="AE177" s="557"/>
      <c r="AF177" s="558"/>
      <c r="AG177" s="556"/>
      <c r="AH177" s="557"/>
      <c r="AI177" s="557"/>
      <c r="AJ177" s="558"/>
      <c r="AK177" s="48"/>
      <c r="AL177" s="49"/>
      <c r="AM177" s="49"/>
      <c r="AN177" s="52"/>
      <c r="AX177" s="181"/>
      <c r="AY177" s="181"/>
      <c r="AZ177" s="181"/>
      <c r="BA177" s="181"/>
      <c r="BB177" s="181"/>
      <c r="BC177" s="181"/>
      <c r="BD177" s="181"/>
      <c r="BE177" s="181"/>
      <c r="BF177" s="181"/>
      <c r="BG177" s="181"/>
      <c r="BH177" s="181"/>
      <c r="BI177" s="181"/>
      <c r="BJ177" s="181"/>
      <c r="BK177" s="181"/>
      <c r="BL177" s="181"/>
    </row>
    <row r="178" spans="1:70" x14ac:dyDescent="0.25">
      <c r="A178" s="64"/>
      <c r="B178" s="556"/>
      <c r="C178" s="557"/>
      <c r="D178" s="558"/>
      <c r="E178" s="556"/>
      <c r="F178" s="557"/>
      <c r="G178" s="557"/>
      <c r="H178" s="558"/>
      <c r="I178" s="48"/>
      <c r="J178" s="49"/>
      <c r="K178" s="49"/>
      <c r="L178" s="52"/>
      <c r="M178" s="315"/>
      <c r="N178" s="181"/>
      <c r="O178" s="64"/>
      <c r="P178" s="556"/>
      <c r="Q178" s="557"/>
      <c r="R178" s="558"/>
      <c r="S178" s="556"/>
      <c r="T178" s="557"/>
      <c r="U178" s="557"/>
      <c r="V178" s="558"/>
      <c r="W178" s="48"/>
      <c r="X178" s="49"/>
      <c r="Y178" s="49"/>
      <c r="Z178" s="52"/>
      <c r="AA178" s="181"/>
      <c r="AB178" s="181"/>
      <c r="AC178" s="64"/>
      <c r="AD178" s="556"/>
      <c r="AE178" s="557"/>
      <c r="AF178" s="558"/>
      <c r="AG178" s="556"/>
      <c r="AH178" s="557"/>
      <c r="AI178" s="557"/>
      <c r="AJ178" s="558"/>
      <c r="AK178" s="48"/>
      <c r="AL178" s="49"/>
      <c r="AM178" s="49"/>
      <c r="AN178" s="52"/>
      <c r="AX178" s="181"/>
      <c r="AY178" s="181"/>
      <c r="AZ178" s="181"/>
      <c r="BA178" s="181"/>
      <c r="BB178" s="181"/>
      <c r="BC178" s="181"/>
      <c r="BD178" s="181"/>
      <c r="BE178" s="181"/>
      <c r="BF178" s="181"/>
      <c r="BG178" s="181"/>
      <c r="BH178" s="181"/>
      <c r="BI178" s="181"/>
      <c r="BJ178" s="181"/>
      <c r="BK178" s="181"/>
      <c r="BL178" s="181"/>
    </row>
    <row r="179" spans="1:70" x14ac:dyDescent="0.25">
      <c r="A179" s="64"/>
      <c r="B179" s="556"/>
      <c r="C179" s="557"/>
      <c r="D179" s="558"/>
      <c r="E179" s="556"/>
      <c r="F179" s="557"/>
      <c r="G179" s="557"/>
      <c r="H179" s="558"/>
      <c r="I179" s="48"/>
      <c r="J179" s="49"/>
      <c r="K179" s="49"/>
      <c r="L179" s="52"/>
      <c r="M179" s="315"/>
      <c r="N179" s="181"/>
      <c r="O179" s="64"/>
      <c r="P179" s="556"/>
      <c r="Q179" s="557"/>
      <c r="R179" s="558"/>
      <c r="S179" s="556"/>
      <c r="T179" s="557"/>
      <c r="U179" s="557"/>
      <c r="V179" s="558"/>
      <c r="W179" s="48"/>
      <c r="X179" s="49"/>
      <c r="Y179" s="49"/>
      <c r="Z179" s="52"/>
      <c r="AA179" s="181"/>
      <c r="AB179" s="181"/>
      <c r="AC179" s="64"/>
      <c r="AD179" s="556"/>
      <c r="AE179" s="557"/>
      <c r="AF179" s="558"/>
      <c r="AG179" s="556"/>
      <c r="AH179" s="557"/>
      <c r="AI179" s="557"/>
      <c r="AJ179" s="558"/>
      <c r="AK179" s="48"/>
      <c r="AL179" s="49"/>
      <c r="AM179" s="49"/>
      <c r="AN179" s="52"/>
      <c r="AX179" s="181"/>
      <c r="AY179" s="181"/>
      <c r="AZ179" s="181"/>
      <c r="BA179" s="181"/>
      <c r="BB179" s="181"/>
      <c r="BC179" s="181"/>
      <c r="BD179" s="181"/>
      <c r="BE179" s="181"/>
      <c r="BF179" s="181"/>
      <c r="BG179" s="181"/>
      <c r="BH179" s="181"/>
      <c r="BI179" s="181"/>
      <c r="BJ179" s="181"/>
      <c r="BK179" s="181"/>
      <c r="BL179" s="181"/>
    </row>
    <row r="180" spans="1:70" x14ac:dyDescent="0.25">
      <c r="A180" s="64"/>
      <c r="B180" s="556"/>
      <c r="C180" s="557"/>
      <c r="D180" s="558"/>
      <c r="E180" s="556"/>
      <c r="F180" s="557"/>
      <c r="G180" s="557"/>
      <c r="H180" s="558"/>
      <c r="I180" s="48"/>
      <c r="J180" s="49"/>
      <c r="K180" s="49"/>
      <c r="L180" s="52"/>
      <c r="M180" s="315"/>
      <c r="N180" s="181"/>
      <c r="O180" s="64"/>
      <c r="P180" s="556"/>
      <c r="Q180" s="557"/>
      <c r="R180" s="558"/>
      <c r="S180" s="556"/>
      <c r="T180" s="557"/>
      <c r="U180" s="557"/>
      <c r="V180" s="558"/>
      <c r="W180" s="48"/>
      <c r="X180" s="49"/>
      <c r="Y180" s="49"/>
      <c r="Z180" s="52"/>
      <c r="AA180" s="181"/>
      <c r="AB180" s="181"/>
      <c r="AC180" s="64"/>
      <c r="AD180" s="556"/>
      <c r="AE180" s="557"/>
      <c r="AF180" s="558"/>
      <c r="AG180" s="556"/>
      <c r="AH180" s="557"/>
      <c r="AI180" s="557"/>
      <c r="AJ180" s="558"/>
      <c r="AK180" s="48"/>
      <c r="AL180" s="49"/>
      <c r="AM180" s="49"/>
      <c r="AN180" s="52"/>
      <c r="AX180" s="181"/>
      <c r="AY180" s="181"/>
      <c r="AZ180" s="181"/>
      <c r="BA180" s="181"/>
      <c r="BB180" s="181"/>
      <c r="BC180" s="181"/>
      <c r="BD180" s="181"/>
      <c r="BE180" s="181"/>
      <c r="BF180" s="181"/>
      <c r="BG180" s="181"/>
      <c r="BH180" s="181"/>
      <c r="BI180" s="181"/>
      <c r="BJ180" s="181"/>
      <c r="BK180" s="181"/>
      <c r="BL180" s="181"/>
    </row>
    <row r="181" spans="1:70" x14ac:dyDescent="0.25">
      <c r="A181" s="64"/>
      <c r="B181" s="556"/>
      <c r="C181" s="557"/>
      <c r="D181" s="558"/>
      <c r="E181" s="556"/>
      <c r="F181" s="557"/>
      <c r="G181" s="557"/>
      <c r="H181" s="558"/>
      <c r="I181" s="48"/>
      <c r="J181" s="49"/>
      <c r="K181" s="49"/>
      <c r="L181" s="52"/>
      <c r="M181" s="315"/>
      <c r="N181" s="181"/>
      <c r="O181" s="64"/>
      <c r="P181" s="556"/>
      <c r="Q181" s="557"/>
      <c r="R181" s="558"/>
      <c r="S181" s="556"/>
      <c r="T181" s="557"/>
      <c r="U181" s="557"/>
      <c r="V181" s="558"/>
      <c r="W181" s="48"/>
      <c r="X181" s="49"/>
      <c r="Y181" s="49"/>
      <c r="Z181" s="52"/>
      <c r="AA181" s="181"/>
      <c r="AB181" s="181"/>
      <c r="AC181" s="64"/>
      <c r="AD181" s="556"/>
      <c r="AE181" s="557"/>
      <c r="AF181" s="558"/>
      <c r="AG181" s="556"/>
      <c r="AH181" s="557"/>
      <c r="AI181" s="557"/>
      <c r="AJ181" s="558"/>
      <c r="AK181" s="48"/>
      <c r="AL181" s="49"/>
      <c r="AM181" s="49"/>
      <c r="AN181" s="52"/>
      <c r="AX181" s="181"/>
      <c r="AY181" s="181"/>
      <c r="AZ181" s="181"/>
      <c r="BA181" s="181"/>
      <c r="BB181" s="181"/>
      <c r="BC181" s="181"/>
      <c r="BD181" s="181"/>
      <c r="BE181" s="181"/>
      <c r="BF181" s="181"/>
      <c r="BG181" s="181"/>
      <c r="BH181" s="181"/>
      <c r="BI181" s="181"/>
      <c r="BJ181" s="181"/>
      <c r="BK181" s="181"/>
      <c r="BL181" s="181"/>
    </row>
    <row r="182" spans="1:70" x14ac:dyDescent="0.25">
      <c r="A182" s="64"/>
      <c r="B182" s="556"/>
      <c r="C182" s="557"/>
      <c r="D182" s="558"/>
      <c r="E182" s="556"/>
      <c r="F182" s="557"/>
      <c r="G182" s="557"/>
      <c r="H182" s="558"/>
      <c r="I182" s="48"/>
      <c r="J182" s="49"/>
      <c r="K182" s="49"/>
      <c r="L182" s="52"/>
      <c r="M182" s="315"/>
      <c r="N182" s="181"/>
      <c r="O182" s="64"/>
      <c r="P182" s="556"/>
      <c r="Q182" s="557"/>
      <c r="R182" s="558"/>
      <c r="S182" s="556"/>
      <c r="T182" s="557"/>
      <c r="U182" s="557"/>
      <c r="V182" s="558"/>
      <c r="W182" s="48"/>
      <c r="X182" s="49"/>
      <c r="Y182" s="49"/>
      <c r="Z182" s="52"/>
      <c r="AA182" s="181"/>
      <c r="AB182" s="181"/>
      <c r="AC182" s="64"/>
      <c r="AD182" s="556"/>
      <c r="AE182" s="557"/>
      <c r="AF182" s="558"/>
      <c r="AG182" s="556"/>
      <c r="AH182" s="557"/>
      <c r="AI182" s="557"/>
      <c r="AJ182" s="558"/>
      <c r="AK182" s="48"/>
      <c r="AL182" s="49"/>
      <c r="AM182" s="49"/>
      <c r="AN182" s="52"/>
      <c r="AX182" s="181"/>
      <c r="AY182" s="181"/>
      <c r="AZ182" s="181"/>
      <c r="BA182" s="181"/>
      <c r="BB182" s="181"/>
      <c r="BC182" s="181"/>
      <c r="BD182" s="181"/>
      <c r="BE182" s="181"/>
      <c r="BF182" s="181"/>
      <c r="BG182" s="181"/>
      <c r="BH182" s="181"/>
      <c r="BI182" s="181"/>
      <c r="BJ182" s="181"/>
      <c r="BK182" s="181"/>
      <c r="BL182" s="181"/>
    </row>
    <row r="183" spans="1:70" x14ac:dyDescent="0.25">
      <c r="A183" s="64"/>
      <c r="B183" s="556"/>
      <c r="C183" s="557"/>
      <c r="D183" s="558"/>
      <c r="E183" s="556"/>
      <c r="F183" s="557"/>
      <c r="G183" s="557"/>
      <c r="H183" s="558"/>
      <c r="I183" s="48"/>
      <c r="J183" s="49"/>
      <c r="K183" s="49"/>
      <c r="L183" s="52"/>
      <c r="M183" s="315"/>
      <c r="N183" s="181"/>
      <c r="O183" s="64"/>
      <c r="P183" s="556"/>
      <c r="Q183" s="557"/>
      <c r="R183" s="558"/>
      <c r="S183" s="556"/>
      <c r="T183" s="557"/>
      <c r="U183" s="557"/>
      <c r="V183" s="558"/>
      <c r="W183" s="48"/>
      <c r="X183" s="49"/>
      <c r="Y183" s="49"/>
      <c r="Z183" s="52"/>
      <c r="AA183" s="181"/>
      <c r="AB183" s="181"/>
      <c r="AC183" s="64"/>
      <c r="AD183" s="556"/>
      <c r="AE183" s="557"/>
      <c r="AF183" s="558"/>
      <c r="AG183" s="556"/>
      <c r="AH183" s="557"/>
      <c r="AI183" s="557"/>
      <c r="AJ183" s="558"/>
      <c r="AK183" s="48"/>
      <c r="AL183" s="49"/>
      <c r="AM183" s="49"/>
      <c r="AN183" s="52"/>
      <c r="AX183" s="181"/>
      <c r="AY183" s="181"/>
      <c r="AZ183" s="180"/>
      <c r="BA183" s="180"/>
      <c r="BB183" s="180"/>
      <c r="BC183" s="180"/>
      <c r="BD183" s="180"/>
      <c r="BE183" s="180"/>
      <c r="BF183" s="180"/>
      <c r="BG183" s="180"/>
      <c r="BH183" s="180"/>
      <c r="BI183" s="180"/>
      <c r="BJ183" s="180"/>
      <c r="BK183" s="180"/>
      <c r="BL183" s="180"/>
    </row>
    <row r="184" spans="1:70" x14ac:dyDescent="0.25">
      <c r="A184" s="64"/>
      <c r="B184" s="556"/>
      <c r="C184" s="557"/>
      <c r="D184" s="558"/>
      <c r="E184" s="556"/>
      <c r="F184" s="557"/>
      <c r="G184" s="557"/>
      <c r="H184" s="558"/>
      <c r="I184" s="48"/>
      <c r="J184" s="49"/>
      <c r="K184" s="49"/>
      <c r="L184" s="52"/>
      <c r="M184" s="315"/>
      <c r="N184" s="181"/>
      <c r="O184" s="64"/>
      <c r="P184" s="556"/>
      <c r="Q184" s="557"/>
      <c r="R184" s="558"/>
      <c r="S184" s="556"/>
      <c r="T184" s="557"/>
      <c r="U184" s="557"/>
      <c r="V184" s="558"/>
      <c r="W184" s="48"/>
      <c r="X184" s="49"/>
      <c r="Y184" s="49"/>
      <c r="Z184" s="52"/>
      <c r="AA184" s="181"/>
      <c r="AB184" s="181"/>
      <c r="AC184" s="64"/>
      <c r="AD184" s="556"/>
      <c r="AE184" s="557"/>
      <c r="AF184" s="558"/>
      <c r="AG184" s="556"/>
      <c r="AH184" s="557"/>
      <c r="AI184" s="557"/>
      <c r="AJ184" s="558"/>
      <c r="AK184" s="48"/>
      <c r="AL184" s="49"/>
      <c r="AM184" s="49"/>
      <c r="AN184" s="52"/>
      <c r="AX184" s="181"/>
      <c r="AY184" s="181"/>
      <c r="AZ184" s="181"/>
      <c r="BA184" s="181"/>
      <c r="BB184" s="181"/>
      <c r="BC184" s="181"/>
      <c r="BD184" s="181"/>
      <c r="BE184" s="181"/>
      <c r="BF184" s="181"/>
      <c r="BG184" s="181"/>
      <c r="BH184" s="181"/>
      <c r="BI184" s="181"/>
      <c r="BJ184" s="181"/>
      <c r="BK184" s="181"/>
      <c r="BL184" s="181"/>
    </row>
    <row r="185" spans="1:70" x14ac:dyDescent="0.25">
      <c r="A185" s="64"/>
      <c r="B185" s="556"/>
      <c r="C185" s="557"/>
      <c r="D185" s="558"/>
      <c r="E185" s="556"/>
      <c r="F185" s="557"/>
      <c r="G185" s="557"/>
      <c r="H185" s="558"/>
      <c r="I185" s="48"/>
      <c r="J185" s="49"/>
      <c r="K185" s="49"/>
      <c r="L185" s="52"/>
      <c r="M185" s="315"/>
      <c r="N185" s="181"/>
      <c r="O185" s="64"/>
      <c r="P185" s="556"/>
      <c r="Q185" s="557"/>
      <c r="R185" s="558"/>
      <c r="S185" s="556"/>
      <c r="T185" s="557"/>
      <c r="U185" s="557"/>
      <c r="V185" s="558"/>
      <c r="W185" s="48"/>
      <c r="X185" s="49"/>
      <c r="Y185" s="49"/>
      <c r="Z185" s="52"/>
      <c r="AA185" s="181"/>
      <c r="AB185" s="181"/>
      <c r="AC185" s="64"/>
      <c r="AD185" s="556"/>
      <c r="AE185" s="557"/>
      <c r="AF185" s="558"/>
      <c r="AG185" s="556"/>
      <c r="AH185" s="557"/>
      <c r="AI185" s="557"/>
      <c r="AJ185" s="558"/>
      <c r="AK185" s="48"/>
      <c r="AL185" s="49"/>
      <c r="AM185" s="49"/>
      <c r="AN185" s="52"/>
      <c r="AX185" s="181"/>
      <c r="AY185" s="181"/>
      <c r="AZ185" s="181"/>
      <c r="BA185" s="181"/>
      <c r="BB185" s="181"/>
      <c r="BC185" s="181"/>
      <c r="BD185" s="181"/>
      <c r="BE185" s="181"/>
      <c r="BF185" s="181"/>
      <c r="BG185" s="181"/>
      <c r="BH185" s="181"/>
      <c r="BI185" s="181"/>
      <c r="BJ185" s="181"/>
      <c r="BK185" s="181"/>
      <c r="BL185" s="181"/>
    </row>
    <row r="186" spans="1:70" x14ac:dyDescent="0.25">
      <c r="A186" s="64"/>
      <c r="B186" s="556"/>
      <c r="C186" s="557"/>
      <c r="D186" s="558"/>
      <c r="E186" s="556"/>
      <c r="F186" s="557"/>
      <c r="G186" s="557"/>
      <c r="H186" s="558"/>
      <c r="I186" s="48"/>
      <c r="J186" s="49"/>
      <c r="K186" s="49"/>
      <c r="L186" s="52"/>
      <c r="M186" s="315"/>
      <c r="N186" s="181"/>
      <c r="O186" s="64"/>
      <c r="P186" s="556"/>
      <c r="Q186" s="557"/>
      <c r="R186" s="558"/>
      <c r="S186" s="556"/>
      <c r="T186" s="557"/>
      <c r="U186" s="557"/>
      <c r="V186" s="558"/>
      <c r="W186" s="48"/>
      <c r="X186" s="49"/>
      <c r="Y186" s="49"/>
      <c r="Z186" s="52"/>
      <c r="AA186" s="181"/>
      <c r="AB186" s="181"/>
      <c r="AC186" s="64"/>
      <c r="AD186" s="556"/>
      <c r="AE186" s="557"/>
      <c r="AF186" s="558"/>
      <c r="AG186" s="556"/>
      <c r="AH186" s="557"/>
      <c r="AI186" s="557"/>
      <c r="AJ186" s="558"/>
      <c r="AK186" s="48"/>
      <c r="AL186" s="49"/>
      <c r="AM186" s="49"/>
      <c r="AN186" s="52"/>
      <c r="AX186" s="181"/>
      <c r="AY186" s="181"/>
      <c r="AZ186" s="181"/>
      <c r="BA186" s="181"/>
      <c r="BB186" s="181"/>
      <c r="BC186" s="181"/>
      <c r="BD186" s="181"/>
      <c r="BE186" s="181"/>
      <c r="BF186" s="181"/>
      <c r="BG186" s="181"/>
      <c r="BH186" s="181"/>
      <c r="BI186" s="181"/>
      <c r="BJ186" s="181"/>
      <c r="BK186" s="181"/>
      <c r="BL186" s="181"/>
    </row>
    <row r="187" spans="1:70" x14ac:dyDescent="0.25">
      <c r="A187" s="64"/>
      <c r="B187" s="556"/>
      <c r="C187" s="557"/>
      <c r="D187" s="558"/>
      <c r="E187" s="556"/>
      <c r="F187" s="557"/>
      <c r="G187" s="557"/>
      <c r="H187" s="558"/>
      <c r="I187" s="48"/>
      <c r="J187" s="49"/>
      <c r="K187" s="49"/>
      <c r="L187" s="52"/>
      <c r="M187" s="315"/>
      <c r="N187" s="181"/>
      <c r="O187" s="64"/>
      <c r="P187" s="556"/>
      <c r="Q187" s="557"/>
      <c r="R187" s="558"/>
      <c r="S187" s="556"/>
      <c r="T187" s="557"/>
      <c r="U187" s="557"/>
      <c r="V187" s="558"/>
      <c r="W187" s="48"/>
      <c r="X187" s="49"/>
      <c r="Y187" s="49"/>
      <c r="Z187" s="52"/>
      <c r="AA187" s="181"/>
      <c r="AB187" s="181"/>
      <c r="AC187" s="64"/>
      <c r="AD187" s="556"/>
      <c r="AE187" s="557"/>
      <c r="AF187" s="558"/>
      <c r="AG187" s="556"/>
      <c r="AH187" s="557"/>
      <c r="AI187" s="557"/>
      <c r="AJ187" s="558"/>
      <c r="AK187" s="48"/>
      <c r="AL187" s="49"/>
      <c r="AM187" s="49"/>
      <c r="AN187" s="52"/>
      <c r="AX187" s="181"/>
      <c r="AY187" s="181"/>
      <c r="AZ187" s="181"/>
      <c r="BA187" s="181"/>
      <c r="BB187" s="181"/>
      <c r="BC187" s="181"/>
      <c r="BD187" s="181"/>
      <c r="BE187" s="181"/>
      <c r="BF187" s="181"/>
      <c r="BG187" s="181"/>
      <c r="BH187" s="181"/>
      <c r="BI187" s="181"/>
      <c r="BJ187" s="181"/>
      <c r="BK187" s="181"/>
      <c r="BL187" s="181"/>
    </row>
    <row r="188" spans="1:70" x14ac:dyDescent="0.25">
      <c r="A188" s="64"/>
      <c r="B188" s="556"/>
      <c r="C188" s="557"/>
      <c r="D188" s="558"/>
      <c r="E188" s="556"/>
      <c r="F188" s="557"/>
      <c r="G188" s="557"/>
      <c r="H188" s="558"/>
      <c r="I188" s="48"/>
      <c r="J188" s="49"/>
      <c r="K188" s="49"/>
      <c r="L188" s="52"/>
      <c r="M188" s="315"/>
      <c r="N188" s="181"/>
      <c r="O188" s="64"/>
      <c r="P188" s="556"/>
      <c r="Q188" s="557"/>
      <c r="R188" s="558"/>
      <c r="S188" s="556"/>
      <c r="T188" s="557"/>
      <c r="U188" s="557"/>
      <c r="V188" s="558"/>
      <c r="W188" s="48"/>
      <c r="X188" s="49"/>
      <c r="Y188" s="49"/>
      <c r="Z188" s="52"/>
      <c r="AA188" s="181"/>
      <c r="AB188" s="181"/>
      <c r="AC188" s="64"/>
      <c r="AD188" s="556"/>
      <c r="AE188" s="557"/>
      <c r="AF188" s="558"/>
      <c r="AG188" s="556"/>
      <c r="AH188" s="557"/>
      <c r="AI188" s="557"/>
      <c r="AJ188" s="558"/>
      <c r="AK188" s="48"/>
      <c r="AL188" s="49"/>
      <c r="AM188" s="49"/>
      <c r="AN188" s="52"/>
      <c r="AX188" s="181"/>
      <c r="AY188" s="181"/>
      <c r="AZ188" s="181"/>
      <c r="BA188" s="181"/>
      <c r="BB188" s="181"/>
      <c r="BC188" s="181"/>
      <c r="BD188" s="181"/>
      <c r="BE188" s="181"/>
      <c r="BF188" s="181"/>
      <c r="BG188" s="181"/>
      <c r="BH188" s="181"/>
      <c r="BI188" s="181"/>
      <c r="BJ188" s="181"/>
      <c r="BK188" s="181"/>
      <c r="BL188" s="181"/>
    </row>
    <row r="189" spans="1:70" x14ac:dyDescent="0.25">
      <c r="A189" s="64"/>
      <c r="B189" s="556"/>
      <c r="C189" s="557"/>
      <c r="D189" s="558"/>
      <c r="E189" s="556"/>
      <c r="F189" s="557"/>
      <c r="G189" s="557"/>
      <c r="H189" s="558"/>
      <c r="I189" s="48"/>
      <c r="J189" s="49"/>
      <c r="K189" s="49"/>
      <c r="L189" s="52"/>
      <c r="M189" s="315"/>
      <c r="N189" s="181"/>
      <c r="O189" s="64"/>
      <c r="P189" s="556"/>
      <c r="Q189" s="557"/>
      <c r="R189" s="558"/>
      <c r="S189" s="556"/>
      <c r="T189" s="557"/>
      <c r="U189" s="557"/>
      <c r="V189" s="558"/>
      <c r="W189" s="48"/>
      <c r="X189" s="49"/>
      <c r="Y189" s="49"/>
      <c r="Z189" s="52"/>
      <c r="AA189" s="181"/>
      <c r="AB189" s="181"/>
      <c r="AC189" s="64"/>
      <c r="AD189" s="556"/>
      <c r="AE189" s="557"/>
      <c r="AF189" s="558"/>
      <c r="AG189" s="556"/>
      <c r="AH189" s="557"/>
      <c r="AI189" s="557"/>
      <c r="AJ189" s="558"/>
      <c r="AK189" s="48"/>
      <c r="AL189" s="49"/>
      <c r="AM189" s="49"/>
      <c r="AN189" s="52"/>
      <c r="AX189" s="181"/>
      <c r="AY189" s="181"/>
      <c r="AZ189" s="181"/>
      <c r="BA189" s="181"/>
      <c r="BB189" s="181"/>
      <c r="BC189" s="181"/>
      <c r="BD189" s="181"/>
      <c r="BE189" s="181"/>
      <c r="BF189" s="181"/>
      <c r="BG189" s="181"/>
      <c r="BH189" s="181"/>
      <c r="BI189" s="181"/>
      <c r="BJ189" s="181"/>
      <c r="BK189" s="181"/>
      <c r="BL189" s="181"/>
    </row>
    <row r="190" spans="1:70" x14ac:dyDescent="0.25">
      <c r="A190" s="64"/>
      <c r="B190" s="556"/>
      <c r="C190" s="557"/>
      <c r="D190" s="558"/>
      <c r="E190" s="556"/>
      <c r="F190" s="557"/>
      <c r="G190" s="557"/>
      <c r="H190" s="558"/>
      <c r="I190" s="48"/>
      <c r="J190" s="49"/>
      <c r="K190" s="49"/>
      <c r="L190" s="52"/>
      <c r="M190" s="315"/>
      <c r="N190" s="181"/>
      <c r="O190" s="64"/>
      <c r="P190" s="556"/>
      <c r="Q190" s="557"/>
      <c r="R190" s="558"/>
      <c r="S190" s="556"/>
      <c r="T190" s="557"/>
      <c r="U190" s="557"/>
      <c r="V190" s="558"/>
      <c r="W190" s="48"/>
      <c r="X190" s="49"/>
      <c r="Y190" s="49"/>
      <c r="Z190" s="52"/>
      <c r="AA190" s="181"/>
      <c r="AB190" s="181"/>
      <c r="AC190" s="64"/>
      <c r="AD190" s="556"/>
      <c r="AE190" s="557"/>
      <c r="AF190" s="558"/>
      <c r="AG190" s="556"/>
      <c r="AH190" s="557"/>
      <c r="AI190" s="557"/>
      <c r="AJ190" s="558"/>
      <c r="AK190" s="48"/>
      <c r="AL190" s="49"/>
      <c r="AM190" s="49"/>
      <c r="AN190" s="52"/>
      <c r="AX190" s="181"/>
      <c r="AY190" s="181"/>
      <c r="AZ190" s="181"/>
      <c r="BA190" s="181"/>
      <c r="BB190" s="181"/>
      <c r="BC190" s="181"/>
      <c r="BD190" s="181"/>
      <c r="BE190" s="181"/>
      <c r="BF190" s="181"/>
      <c r="BG190" s="181"/>
      <c r="BH190" s="181"/>
      <c r="BI190" s="181"/>
      <c r="BJ190" s="181"/>
      <c r="BK190" s="181"/>
      <c r="BL190" s="181"/>
    </row>
    <row r="191" spans="1:70" x14ac:dyDescent="0.25">
      <c r="A191" s="64"/>
      <c r="B191" s="556"/>
      <c r="C191" s="557"/>
      <c r="D191" s="558"/>
      <c r="E191" s="556"/>
      <c r="F191" s="557"/>
      <c r="G191" s="557"/>
      <c r="H191" s="558"/>
      <c r="I191" s="48"/>
      <c r="J191" s="49"/>
      <c r="K191" s="49"/>
      <c r="L191" s="52"/>
      <c r="M191" s="315"/>
      <c r="N191" s="181"/>
      <c r="O191" s="64"/>
      <c r="P191" s="556"/>
      <c r="Q191" s="557"/>
      <c r="R191" s="558"/>
      <c r="S191" s="556"/>
      <c r="T191" s="557"/>
      <c r="U191" s="557"/>
      <c r="V191" s="558"/>
      <c r="W191" s="48"/>
      <c r="X191" s="49"/>
      <c r="Y191" s="49"/>
      <c r="Z191" s="52"/>
      <c r="AA191" s="181"/>
      <c r="AB191" s="181"/>
      <c r="AC191" s="64"/>
      <c r="AD191" s="556"/>
      <c r="AE191" s="557"/>
      <c r="AF191" s="558"/>
      <c r="AG191" s="556"/>
      <c r="AH191" s="557"/>
      <c r="AI191" s="557"/>
      <c r="AJ191" s="558"/>
      <c r="AK191" s="48"/>
      <c r="AL191" s="49"/>
      <c r="AM191" s="49"/>
      <c r="AN191" s="52"/>
      <c r="AX191" s="181"/>
      <c r="AY191" s="181"/>
      <c r="AZ191" s="181"/>
      <c r="BA191" s="181"/>
      <c r="BB191" s="181"/>
      <c r="BC191" s="181"/>
      <c r="BD191" s="181"/>
      <c r="BE191" s="181"/>
      <c r="BF191" s="181"/>
      <c r="BG191" s="181"/>
      <c r="BH191" s="181"/>
      <c r="BI191" s="181"/>
      <c r="BJ191" s="181"/>
      <c r="BK191" s="181"/>
      <c r="BL191" s="181"/>
    </row>
    <row r="192" spans="1:70" x14ac:dyDescent="0.25">
      <c r="A192" s="64"/>
      <c r="B192" s="556"/>
      <c r="C192" s="557"/>
      <c r="D192" s="558"/>
      <c r="E192" s="556"/>
      <c r="F192" s="557"/>
      <c r="G192" s="557"/>
      <c r="H192" s="558"/>
      <c r="I192" s="48"/>
      <c r="J192" s="49"/>
      <c r="K192" s="49"/>
      <c r="L192" s="52"/>
      <c r="M192" s="315"/>
      <c r="N192" s="181"/>
      <c r="O192" s="64"/>
      <c r="P192" s="556"/>
      <c r="Q192" s="557"/>
      <c r="R192" s="558"/>
      <c r="S192" s="556"/>
      <c r="T192" s="557"/>
      <c r="U192" s="557"/>
      <c r="V192" s="558"/>
      <c r="W192" s="48"/>
      <c r="X192" s="49"/>
      <c r="Y192" s="49"/>
      <c r="Z192" s="52"/>
      <c r="AA192" s="181"/>
      <c r="AB192" s="181"/>
      <c r="AC192" s="64"/>
      <c r="AD192" s="556"/>
      <c r="AE192" s="557"/>
      <c r="AF192" s="558"/>
      <c r="AG192" s="556"/>
      <c r="AH192" s="557"/>
      <c r="AI192" s="557"/>
      <c r="AJ192" s="558"/>
      <c r="AK192" s="48"/>
      <c r="AL192" s="49"/>
      <c r="AM192" s="49"/>
      <c r="AN192" s="52"/>
      <c r="AX192" s="181"/>
      <c r="AY192" s="181"/>
      <c r="AZ192" s="181"/>
      <c r="BA192" s="181"/>
      <c r="BB192" s="181"/>
      <c r="BC192" s="181"/>
      <c r="BD192" s="181"/>
      <c r="BE192" s="181"/>
      <c r="BF192" s="181"/>
      <c r="BG192" s="181"/>
      <c r="BH192" s="181"/>
      <c r="BI192" s="181"/>
      <c r="BJ192" s="181"/>
      <c r="BK192" s="181"/>
      <c r="BL192" s="181"/>
      <c r="BM192" s="177"/>
      <c r="BN192" s="177"/>
      <c r="BO192" s="177"/>
      <c r="BP192" s="177"/>
      <c r="BQ192" s="177"/>
      <c r="BR192" s="177"/>
    </row>
    <row r="193" spans="1:98" x14ac:dyDescent="0.25">
      <c r="A193" s="64"/>
      <c r="B193" s="556"/>
      <c r="C193" s="557"/>
      <c r="D193" s="558"/>
      <c r="E193" s="556"/>
      <c r="F193" s="557"/>
      <c r="G193" s="557"/>
      <c r="H193" s="558"/>
      <c r="I193" s="48"/>
      <c r="J193" s="49"/>
      <c r="K193" s="49"/>
      <c r="L193" s="52"/>
      <c r="M193" s="315"/>
      <c r="N193" s="181"/>
      <c r="O193" s="64"/>
      <c r="P193" s="556"/>
      <c r="Q193" s="557"/>
      <c r="R193" s="558"/>
      <c r="S193" s="556"/>
      <c r="T193" s="557"/>
      <c r="U193" s="557"/>
      <c r="V193" s="558"/>
      <c r="W193" s="48"/>
      <c r="X193" s="49"/>
      <c r="Y193" s="49"/>
      <c r="Z193" s="52"/>
      <c r="AA193" s="181"/>
      <c r="AB193" s="181"/>
      <c r="AC193" s="64"/>
      <c r="AD193" s="556"/>
      <c r="AE193" s="557"/>
      <c r="AF193" s="558"/>
      <c r="AG193" s="556"/>
      <c r="AH193" s="557"/>
      <c r="AI193" s="557"/>
      <c r="AJ193" s="558"/>
      <c r="AK193" s="48"/>
      <c r="AL193" s="49"/>
      <c r="AM193" s="49"/>
      <c r="AN193" s="52"/>
      <c r="AX193" s="181"/>
      <c r="AY193" s="181"/>
      <c r="AZ193" s="181"/>
      <c r="BA193" s="181"/>
      <c r="BB193" s="181"/>
      <c r="BC193" s="181"/>
      <c r="BD193" s="181"/>
      <c r="BE193" s="181"/>
      <c r="BF193" s="181"/>
      <c r="BG193" s="181"/>
      <c r="BH193" s="181"/>
      <c r="BI193" s="181"/>
      <c r="BJ193" s="181"/>
      <c r="BK193" s="181"/>
      <c r="BL193" s="181"/>
    </row>
    <row r="194" spans="1:98" ht="15" customHeight="1" x14ac:dyDescent="0.25">
      <c r="A194" s="64"/>
      <c r="B194" s="556"/>
      <c r="C194" s="557"/>
      <c r="D194" s="558"/>
      <c r="E194" s="556"/>
      <c r="F194" s="557"/>
      <c r="G194" s="557"/>
      <c r="H194" s="558"/>
      <c r="I194" s="48"/>
      <c r="J194" s="49"/>
      <c r="K194" s="49"/>
      <c r="L194" s="52"/>
      <c r="M194" s="315"/>
      <c r="N194" s="181"/>
      <c r="O194" s="64"/>
      <c r="P194" s="556"/>
      <c r="Q194" s="557"/>
      <c r="R194" s="558"/>
      <c r="S194" s="556"/>
      <c r="T194" s="557"/>
      <c r="U194" s="557"/>
      <c r="V194" s="558"/>
      <c r="W194" s="48"/>
      <c r="X194" s="49"/>
      <c r="Y194" s="49"/>
      <c r="Z194" s="52"/>
      <c r="AA194" s="181"/>
      <c r="AB194" s="181"/>
      <c r="AC194" s="64"/>
      <c r="AD194" s="556"/>
      <c r="AE194" s="557"/>
      <c r="AF194" s="558"/>
      <c r="AG194" s="556"/>
      <c r="AH194" s="557"/>
      <c r="AI194" s="557"/>
      <c r="AJ194" s="558"/>
      <c r="AK194" s="48"/>
      <c r="AL194" s="49"/>
      <c r="AM194" s="49"/>
      <c r="AN194" s="52"/>
      <c r="AX194" s="181"/>
      <c r="AY194" s="181"/>
      <c r="AZ194" s="181"/>
      <c r="BA194" s="181"/>
      <c r="BB194" s="181"/>
      <c r="BC194" s="181"/>
      <c r="BD194" s="181"/>
      <c r="BE194" s="181"/>
      <c r="BF194" s="181"/>
      <c r="BG194" s="181"/>
      <c r="BH194" s="181"/>
      <c r="BI194" s="181"/>
      <c r="BJ194" s="181"/>
      <c r="BK194" s="181"/>
      <c r="BL194" s="181"/>
    </row>
    <row r="195" spans="1:98" x14ac:dyDescent="0.25">
      <c r="A195" s="64"/>
      <c r="B195" s="556"/>
      <c r="C195" s="557"/>
      <c r="D195" s="558"/>
      <c r="E195" s="556"/>
      <c r="F195" s="557"/>
      <c r="G195" s="557"/>
      <c r="H195" s="558"/>
      <c r="I195" s="48"/>
      <c r="J195" s="49"/>
      <c r="K195" s="49"/>
      <c r="L195" s="52"/>
      <c r="M195" s="334"/>
      <c r="N195" s="181"/>
      <c r="O195" s="64"/>
      <c r="P195" s="556"/>
      <c r="Q195" s="557"/>
      <c r="R195" s="558"/>
      <c r="S195" s="556"/>
      <c r="T195" s="557"/>
      <c r="U195" s="557"/>
      <c r="V195" s="558"/>
      <c r="W195" s="48"/>
      <c r="X195" s="49"/>
      <c r="Y195" s="49"/>
      <c r="Z195" s="52"/>
      <c r="AA195" s="181"/>
      <c r="AB195" s="181"/>
      <c r="AC195" s="64"/>
      <c r="AD195" s="556"/>
      <c r="AE195" s="557"/>
      <c r="AF195" s="558"/>
      <c r="AG195" s="556"/>
      <c r="AH195" s="557"/>
      <c r="AI195" s="557"/>
      <c r="AJ195" s="558"/>
      <c r="AK195" s="48"/>
      <c r="AL195" s="49"/>
      <c r="AM195" s="49"/>
      <c r="AN195" s="52"/>
      <c r="AX195" s="181"/>
      <c r="AY195" s="181"/>
      <c r="AZ195" s="181"/>
      <c r="BA195" s="181"/>
      <c r="BB195" s="181"/>
      <c r="BC195" s="181"/>
      <c r="BD195" s="181"/>
      <c r="BE195" s="181"/>
      <c r="BF195" s="181"/>
      <c r="BG195" s="181"/>
      <c r="BH195" s="181"/>
      <c r="BI195" s="181"/>
      <c r="BJ195" s="181"/>
      <c r="BK195" s="181"/>
      <c r="BL195" s="181"/>
    </row>
    <row r="196" spans="1:98" x14ac:dyDescent="0.25">
      <c r="A196" s="64"/>
      <c r="B196" s="556"/>
      <c r="C196" s="557"/>
      <c r="D196" s="558"/>
      <c r="E196" s="556"/>
      <c r="F196" s="557"/>
      <c r="G196" s="557"/>
      <c r="H196" s="558"/>
      <c r="I196" s="48"/>
      <c r="J196" s="49"/>
      <c r="K196" s="49"/>
      <c r="L196" s="52"/>
      <c r="M196" s="334"/>
      <c r="N196" s="181"/>
      <c r="O196" s="64"/>
      <c r="P196" s="556"/>
      <c r="Q196" s="557"/>
      <c r="R196" s="558"/>
      <c r="S196" s="556"/>
      <c r="T196" s="557"/>
      <c r="U196" s="557"/>
      <c r="V196" s="558"/>
      <c r="W196" s="48"/>
      <c r="X196" s="49"/>
      <c r="Y196" s="49"/>
      <c r="Z196" s="52"/>
      <c r="AA196" s="181"/>
      <c r="AB196" s="181"/>
      <c r="AC196" s="64"/>
      <c r="AD196" s="556"/>
      <c r="AE196" s="557"/>
      <c r="AF196" s="558"/>
      <c r="AG196" s="556"/>
      <c r="AH196" s="557"/>
      <c r="AI196" s="557"/>
      <c r="AJ196" s="558"/>
      <c r="AK196" s="48"/>
      <c r="AL196" s="49"/>
      <c r="AM196" s="49"/>
      <c r="AN196" s="52"/>
      <c r="AX196" s="181"/>
      <c r="AY196" s="181"/>
      <c r="AZ196" s="181"/>
      <c r="BA196" s="181"/>
      <c r="BB196" s="181"/>
      <c r="BC196" s="181"/>
      <c r="BD196" s="181"/>
      <c r="BE196" s="181"/>
      <c r="BF196" s="181"/>
      <c r="BG196" s="181"/>
      <c r="BH196" s="181"/>
      <c r="BI196" s="181"/>
      <c r="BJ196" s="181"/>
      <c r="BK196" s="181"/>
      <c r="BL196" s="181"/>
    </row>
    <row r="197" spans="1:98" x14ac:dyDescent="0.25">
      <c r="A197" s="64"/>
      <c r="B197" s="556"/>
      <c r="C197" s="557"/>
      <c r="D197" s="558"/>
      <c r="E197" s="556"/>
      <c r="F197" s="557"/>
      <c r="G197" s="557"/>
      <c r="H197" s="558"/>
      <c r="I197" s="48"/>
      <c r="J197" s="49"/>
      <c r="K197" s="49"/>
      <c r="L197" s="52"/>
      <c r="M197" s="334"/>
      <c r="N197" s="181"/>
      <c r="O197" s="64"/>
      <c r="P197" s="556"/>
      <c r="Q197" s="557"/>
      <c r="R197" s="558"/>
      <c r="S197" s="556"/>
      <c r="T197" s="557"/>
      <c r="U197" s="557"/>
      <c r="V197" s="558"/>
      <c r="W197" s="48"/>
      <c r="X197" s="49"/>
      <c r="Y197" s="49"/>
      <c r="Z197" s="52"/>
      <c r="AA197" s="181"/>
      <c r="AB197" s="181"/>
      <c r="AC197" s="64"/>
      <c r="AD197" s="556"/>
      <c r="AE197" s="557"/>
      <c r="AF197" s="558"/>
      <c r="AG197" s="556"/>
      <c r="AH197" s="557"/>
      <c r="AI197" s="557"/>
      <c r="AJ197" s="558"/>
      <c r="AK197" s="48"/>
      <c r="AL197" s="49"/>
      <c r="AM197" s="49"/>
      <c r="AN197" s="52"/>
      <c r="AX197" s="181"/>
      <c r="AY197" s="181"/>
      <c r="AZ197" s="181"/>
      <c r="BA197" s="181"/>
      <c r="BB197" s="181"/>
      <c r="BC197" s="181"/>
      <c r="BD197" s="181"/>
      <c r="BE197" s="181"/>
      <c r="BF197" s="181"/>
      <c r="BG197" s="181"/>
      <c r="BH197" s="181"/>
      <c r="BI197" s="181"/>
      <c r="BJ197" s="181"/>
      <c r="BK197" s="181"/>
      <c r="BL197" s="181"/>
    </row>
    <row r="198" spans="1:98" x14ac:dyDescent="0.25">
      <c r="A198" s="64"/>
      <c r="B198" s="556"/>
      <c r="C198" s="557"/>
      <c r="D198" s="558"/>
      <c r="E198" s="556"/>
      <c r="F198" s="557"/>
      <c r="G198" s="557"/>
      <c r="H198" s="558"/>
      <c r="I198" s="48"/>
      <c r="J198" s="49"/>
      <c r="K198" s="49"/>
      <c r="L198" s="52"/>
      <c r="M198" s="334"/>
      <c r="N198" s="181"/>
      <c r="O198" s="64"/>
      <c r="P198" s="556"/>
      <c r="Q198" s="557"/>
      <c r="R198" s="558"/>
      <c r="S198" s="556"/>
      <c r="T198" s="557"/>
      <c r="U198" s="557"/>
      <c r="V198" s="558"/>
      <c r="W198" s="48"/>
      <c r="X198" s="49"/>
      <c r="Y198" s="49"/>
      <c r="Z198" s="52"/>
      <c r="AA198" s="181"/>
      <c r="AB198" s="181"/>
      <c r="AC198" s="64"/>
      <c r="AD198" s="556"/>
      <c r="AE198" s="557"/>
      <c r="AF198" s="558"/>
      <c r="AG198" s="556"/>
      <c r="AH198" s="557"/>
      <c r="AI198" s="557"/>
      <c r="AJ198" s="558"/>
      <c r="AK198" s="48"/>
      <c r="AL198" s="49"/>
      <c r="AM198" s="49"/>
      <c r="AN198" s="52"/>
      <c r="AX198" s="181"/>
      <c r="AY198" s="181"/>
      <c r="AZ198" s="181"/>
      <c r="BA198" s="181"/>
      <c r="BB198" s="181"/>
      <c r="BC198" s="181"/>
      <c r="BD198" s="181"/>
      <c r="BE198" s="181"/>
      <c r="BF198" s="181"/>
      <c r="BG198" s="181"/>
      <c r="BH198" s="181"/>
      <c r="BI198" s="181"/>
      <c r="BJ198" s="181"/>
      <c r="BK198" s="181"/>
      <c r="BL198" s="181"/>
    </row>
    <row r="199" spans="1:98" x14ac:dyDescent="0.25">
      <c r="A199" s="64"/>
      <c r="B199" s="556"/>
      <c r="C199" s="557"/>
      <c r="D199" s="558"/>
      <c r="E199" s="556"/>
      <c r="F199" s="557"/>
      <c r="G199" s="557"/>
      <c r="H199" s="558"/>
      <c r="I199" s="48"/>
      <c r="J199" s="49"/>
      <c r="K199" s="49"/>
      <c r="L199" s="52"/>
      <c r="M199" s="334"/>
      <c r="N199" s="181"/>
      <c r="O199" s="64"/>
      <c r="P199" s="556"/>
      <c r="Q199" s="557"/>
      <c r="R199" s="558"/>
      <c r="S199" s="556"/>
      <c r="T199" s="557"/>
      <c r="U199" s="557"/>
      <c r="V199" s="558"/>
      <c r="W199" s="48"/>
      <c r="X199" s="49"/>
      <c r="Y199" s="49"/>
      <c r="Z199" s="52"/>
      <c r="AA199" s="181"/>
      <c r="AB199" s="181"/>
      <c r="AC199" s="64"/>
      <c r="AD199" s="556"/>
      <c r="AE199" s="557"/>
      <c r="AF199" s="558"/>
      <c r="AG199" s="556"/>
      <c r="AH199" s="557"/>
      <c r="AI199" s="557"/>
      <c r="AJ199" s="558"/>
      <c r="AK199" s="48"/>
      <c r="AL199" s="49"/>
      <c r="AM199" s="49"/>
      <c r="AN199" s="52"/>
      <c r="AX199" s="181"/>
      <c r="AY199" s="181"/>
      <c r="AZ199" s="181"/>
      <c r="BA199" s="181"/>
      <c r="BB199" s="181"/>
      <c r="BC199" s="181"/>
      <c r="BD199" s="181"/>
      <c r="BE199" s="181"/>
      <c r="BF199" s="181"/>
      <c r="BG199" s="181"/>
      <c r="BH199" s="181"/>
      <c r="BI199" s="181"/>
      <c r="BJ199" s="181"/>
      <c r="BK199" s="181"/>
      <c r="BL199" s="181"/>
      <c r="CN199" s="177"/>
      <c r="CO199" s="177"/>
      <c r="CP199" s="177"/>
      <c r="CQ199" s="177"/>
      <c r="CR199" s="177"/>
      <c r="CS199" s="177"/>
      <c r="CT199" s="177"/>
    </row>
    <row r="200" spans="1:98" s="177" customFormat="1" ht="15.75" thickBot="1" x14ac:dyDescent="0.3">
      <c r="A200" s="65"/>
      <c r="B200" s="556"/>
      <c r="C200" s="557"/>
      <c r="D200" s="558"/>
      <c r="E200" s="556"/>
      <c r="F200" s="557"/>
      <c r="G200" s="557"/>
      <c r="H200" s="558"/>
      <c r="I200" s="53"/>
      <c r="J200" s="67"/>
      <c r="K200" s="67"/>
      <c r="L200" s="54"/>
      <c r="M200" s="334"/>
      <c r="N200" s="200"/>
      <c r="O200" s="65"/>
      <c r="P200" s="556"/>
      <c r="Q200" s="557"/>
      <c r="R200" s="558"/>
      <c r="S200" s="556"/>
      <c r="T200" s="557"/>
      <c r="U200" s="557"/>
      <c r="V200" s="558"/>
      <c r="W200" s="53"/>
      <c r="X200" s="67"/>
      <c r="Y200" s="67"/>
      <c r="Z200" s="54"/>
      <c r="AA200" s="180"/>
      <c r="AB200" s="180"/>
      <c r="AC200" s="65"/>
      <c r="AD200" s="556"/>
      <c r="AE200" s="557"/>
      <c r="AF200" s="558"/>
      <c r="AG200" s="556"/>
      <c r="AH200" s="557"/>
      <c r="AI200" s="557"/>
      <c r="AJ200" s="558"/>
      <c r="AK200" s="53"/>
      <c r="AL200" s="67"/>
      <c r="AM200" s="67"/>
      <c r="AN200" s="54"/>
      <c r="AX200" s="180"/>
      <c r="AY200" s="180"/>
      <c r="AZ200" s="181"/>
      <c r="BA200" s="181"/>
      <c r="BB200" s="181"/>
      <c r="BC200" s="181"/>
      <c r="BD200" s="181"/>
      <c r="BE200" s="181"/>
      <c r="BF200" s="181"/>
      <c r="BG200" s="181"/>
      <c r="BH200" s="181"/>
      <c r="BI200" s="181"/>
      <c r="BJ200" s="181"/>
      <c r="BK200" s="181"/>
      <c r="BL200" s="181"/>
      <c r="BM200" s="182"/>
      <c r="BN200" s="182"/>
      <c r="BO200" s="182"/>
      <c r="BP200" s="182"/>
      <c r="BQ200" s="182"/>
      <c r="BR200" s="182"/>
      <c r="BS200" s="182"/>
      <c r="BT200" s="182"/>
      <c r="BU200" s="182"/>
      <c r="BV200" s="182"/>
      <c r="BW200" s="182"/>
      <c r="BX200" s="182"/>
      <c r="BY200" s="182"/>
      <c r="BZ200" s="182"/>
      <c r="CA200" s="182"/>
      <c r="CB200" s="182"/>
      <c r="CC200" s="182"/>
      <c r="CD200" s="182"/>
      <c r="CE200" s="182"/>
      <c r="CF200" s="182"/>
      <c r="CG200" s="182"/>
      <c r="CH200" s="182"/>
      <c r="CI200" s="182"/>
      <c r="CJ200" s="182"/>
      <c r="CK200" s="182"/>
      <c r="CL200" s="182"/>
      <c r="CM200" s="182"/>
      <c r="CN200" s="182"/>
      <c r="CO200" s="182"/>
      <c r="CP200" s="182"/>
      <c r="CQ200" s="182"/>
      <c r="CR200" s="182"/>
      <c r="CS200" s="182"/>
      <c r="CT200" s="182"/>
    </row>
    <row r="201" spans="1:98" x14ac:dyDescent="0.25">
      <c r="A201" s="180"/>
      <c r="B201" s="180"/>
      <c r="C201" s="180"/>
      <c r="D201" s="180"/>
      <c r="E201" s="180"/>
      <c r="F201" s="180"/>
      <c r="G201" s="180"/>
      <c r="H201" s="180"/>
      <c r="I201" s="328">
        <f>IF(SUM(I170:I200)&gt;0,GEOMEAN(I170:I200),0)</f>
        <v>0</v>
      </c>
      <c r="J201" s="328">
        <f t="shared" ref="J201:L201" si="12">IF(SUM(J170:J200)&gt;0,GEOMEAN(J170:J200),0)</f>
        <v>0</v>
      </c>
      <c r="K201" s="328">
        <f t="shared" si="12"/>
        <v>0</v>
      </c>
      <c r="L201" s="328">
        <f t="shared" si="12"/>
        <v>0</v>
      </c>
      <c r="M201" s="180"/>
      <c r="N201" s="335"/>
      <c r="O201" s="180"/>
      <c r="P201" s="180"/>
      <c r="Q201" s="180"/>
      <c r="R201" s="180"/>
      <c r="S201" s="180"/>
      <c r="T201" s="180"/>
      <c r="U201" s="180"/>
      <c r="V201" s="180"/>
      <c r="W201" s="328">
        <f>IF(SUM(W170:W200)&gt;0,GEOMEAN(W170:W200),0)</f>
        <v>0</v>
      </c>
      <c r="X201" s="328">
        <f t="shared" ref="X201:Z201" si="13">IF(SUM(X170:X200)&gt;0,GEOMEAN(X170:X200),0)</f>
        <v>0</v>
      </c>
      <c r="Y201" s="328">
        <f t="shared" si="13"/>
        <v>0</v>
      </c>
      <c r="Z201" s="328">
        <f t="shared" si="13"/>
        <v>0</v>
      </c>
      <c r="AA201" s="181"/>
      <c r="AB201" s="181"/>
      <c r="AC201" s="180"/>
      <c r="AD201" s="180"/>
      <c r="AE201" s="180"/>
      <c r="AF201" s="180"/>
      <c r="AG201" s="180"/>
      <c r="AH201" s="180"/>
      <c r="AI201" s="180"/>
      <c r="AJ201" s="180"/>
      <c r="AK201" s="328">
        <f>IF(SUM(AK170:AK200)&gt;0,GEOMEAN(AK170:AK200),0)</f>
        <v>0</v>
      </c>
      <c r="AL201" s="328">
        <f t="shared" ref="AL201:AN201" si="14">IF(SUM(AL170:AL200)&gt;0,GEOMEAN(AL170:AL200),0)</f>
        <v>0</v>
      </c>
      <c r="AM201" s="328">
        <f t="shared" si="14"/>
        <v>0</v>
      </c>
      <c r="AN201" s="328">
        <f t="shared" si="14"/>
        <v>0</v>
      </c>
      <c r="AX201" s="181"/>
      <c r="AY201" s="181"/>
      <c r="AZ201" s="181"/>
      <c r="BA201" s="181"/>
      <c r="BB201" s="181"/>
      <c r="BC201" s="181"/>
      <c r="BD201" s="181"/>
      <c r="BE201" s="181"/>
      <c r="BF201" s="181"/>
      <c r="BG201" s="181"/>
      <c r="BH201" s="181"/>
      <c r="BI201" s="181"/>
      <c r="BJ201" s="181"/>
      <c r="BK201" s="181"/>
      <c r="BL201" s="181"/>
    </row>
    <row r="202" spans="1:98" ht="15.75" thickBot="1" x14ac:dyDescent="0.3">
      <c r="A202" s="181"/>
      <c r="B202" s="181"/>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1"/>
      <c r="AF202" s="181"/>
      <c r="AG202" s="181"/>
      <c r="AH202" s="181"/>
      <c r="AI202" s="181"/>
      <c r="AJ202" s="180"/>
      <c r="AX202" s="181"/>
      <c r="AY202" s="181"/>
      <c r="AZ202" s="181"/>
      <c r="BA202" s="181"/>
      <c r="BB202" s="181"/>
      <c r="BC202" s="181"/>
      <c r="BD202" s="181"/>
      <c r="BE202" s="181"/>
      <c r="BF202" s="181"/>
      <c r="BG202" s="181"/>
      <c r="BH202" s="181"/>
      <c r="BI202" s="181"/>
      <c r="BJ202" s="181"/>
      <c r="BK202" s="181"/>
      <c r="BL202" s="181"/>
      <c r="BS202" s="177"/>
      <c r="BT202" s="177"/>
      <c r="BU202" s="177"/>
      <c r="BV202" s="177"/>
      <c r="BW202" s="177"/>
      <c r="BX202" s="177"/>
      <c r="BY202" s="177"/>
      <c r="BZ202" s="177"/>
      <c r="CA202" s="177"/>
      <c r="CB202" s="177"/>
      <c r="CC202" s="177"/>
      <c r="CD202" s="177"/>
      <c r="CE202" s="177"/>
      <c r="CF202" s="177"/>
      <c r="CG202" s="177"/>
      <c r="CH202" s="177"/>
      <c r="CI202" s="177"/>
      <c r="CJ202" s="177"/>
      <c r="CK202" s="177"/>
      <c r="CL202" s="177"/>
      <c r="CM202" s="177"/>
    </row>
    <row r="203" spans="1:98" ht="15.75" thickBot="1" x14ac:dyDescent="0.3">
      <c r="A203" s="627" t="s">
        <v>305</v>
      </c>
      <c r="B203" s="628"/>
      <c r="C203" s="628"/>
      <c r="D203" s="628"/>
      <c r="E203" s="628"/>
      <c r="F203" s="628"/>
      <c r="G203" s="628"/>
      <c r="H203" s="628"/>
      <c r="I203" s="628"/>
      <c r="J203" s="628"/>
      <c r="K203" s="628"/>
      <c r="L203" s="628"/>
      <c r="M203" s="628"/>
      <c r="N203" s="628"/>
      <c r="O203" s="628"/>
      <c r="P203" s="628"/>
      <c r="Q203" s="628"/>
      <c r="R203" s="628"/>
      <c r="S203" s="628"/>
      <c r="T203" s="628"/>
      <c r="U203" s="628"/>
      <c r="V203" s="628"/>
      <c r="W203" s="628"/>
      <c r="X203" s="628"/>
      <c r="Y203" s="628"/>
      <c r="Z203" s="628"/>
      <c r="AA203" s="628"/>
      <c r="AB203" s="628"/>
      <c r="AC203" s="628"/>
      <c r="AD203" s="628"/>
      <c r="AE203" s="628"/>
      <c r="AF203" s="628"/>
      <c r="AG203" s="628"/>
      <c r="AH203" s="628"/>
      <c r="AI203" s="628"/>
      <c r="AJ203" s="628"/>
      <c r="AK203" s="628"/>
      <c r="AL203" s="628"/>
      <c r="AM203" s="628"/>
      <c r="AN203" s="629"/>
      <c r="AX203" s="181"/>
      <c r="AY203" s="181"/>
      <c r="AZ203" s="181"/>
      <c r="BA203" s="181"/>
      <c r="BB203" s="181"/>
      <c r="BC203" s="181"/>
      <c r="BD203" s="181"/>
      <c r="BE203" s="181"/>
      <c r="BF203" s="181"/>
      <c r="BG203" s="181"/>
      <c r="BH203" s="181"/>
      <c r="BI203" s="181"/>
      <c r="BJ203" s="181"/>
      <c r="BK203" s="181"/>
      <c r="BL203" s="181"/>
    </row>
    <row r="204" spans="1:98" ht="15.75" thickBot="1" x14ac:dyDescent="0.3">
      <c r="A204" s="181"/>
      <c r="B204" s="181"/>
      <c r="C204" s="181"/>
      <c r="D204" s="181"/>
      <c r="E204" s="181"/>
      <c r="F204" s="181"/>
      <c r="G204" s="181"/>
      <c r="H204" s="181"/>
      <c r="I204" s="181"/>
      <c r="J204" s="181"/>
      <c r="K204" s="181"/>
      <c r="L204" s="181"/>
      <c r="M204" s="181"/>
      <c r="N204" s="181"/>
      <c r="O204" s="181"/>
      <c r="P204" s="181"/>
      <c r="Q204" s="181"/>
      <c r="R204" s="181"/>
      <c r="S204" s="181"/>
      <c r="T204" s="181"/>
      <c r="U204" s="181"/>
      <c r="V204" s="181"/>
      <c r="W204" s="181"/>
      <c r="X204" s="181"/>
      <c r="Y204" s="181"/>
      <c r="Z204" s="181"/>
      <c r="AA204" s="181"/>
      <c r="AB204" s="181"/>
      <c r="AC204" s="181"/>
      <c r="AD204" s="181"/>
      <c r="AE204" s="181"/>
      <c r="AF204" s="181"/>
      <c r="AG204" s="181"/>
      <c r="AH204" s="181"/>
      <c r="AI204" s="181"/>
      <c r="AJ204" s="180"/>
      <c r="AX204" s="181"/>
      <c r="AY204" s="181"/>
      <c r="AZ204" s="181"/>
      <c r="BA204" s="181"/>
      <c r="BB204" s="181"/>
      <c r="BC204" s="181"/>
      <c r="BD204" s="181"/>
      <c r="BE204" s="181"/>
      <c r="BF204" s="181"/>
      <c r="BG204" s="181"/>
      <c r="BH204" s="181"/>
      <c r="BI204" s="181"/>
      <c r="BJ204" s="181"/>
      <c r="BK204" s="181"/>
      <c r="BL204" s="181"/>
    </row>
    <row r="205" spans="1:98" x14ac:dyDescent="0.25">
      <c r="A205" s="595" t="s">
        <v>301</v>
      </c>
      <c r="B205" s="596"/>
      <c r="C205" s="596"/>
      <c r="D205" s="596"/>
      <c r="E205" s="596"/>
      <c r="F205" s="596"/>
      <c r="G205" s="596"/>
      <c r="H205" s="596"/>
      <c r="I205" s="596"/>
      <c r="J205" s="596"/>
      <c r="K205" s="596"/>
      <c r="L205" s="597"/>
      <c r="M205" s="332"/>
      <c r="N205" s="332"/>
      <c r="O205" s="595" t="s">
        <v>302</v>
      </c>
      <c r="P205" s="596"/>
      <c r="Q205" s="596"/>
      <c r="R205" s="596"/>
      <c r="S205" s="596"/>
      <c r="T205" s="596"/>
      <c r="U205" s="596"/>
      <c r="V205" s="596"/>
      <c r="W205" s="596"/>
      <c r="X205" s="596"/>
      <c r="Y205" s="596"/>
      <c r="Z205" s="597"/>
      <c r="AA205" s="181"/>
      <c r="AB205" s="181"/>
      <c r="AC205" s="595" t="s">
        <v>303</v>
      </c>
      <c r="AD205" s="596"/>
      <c r="AE205" s="596"/>
      <c r="AF205" s="596"/>
      <c r="AG205" s="596"/>
      <c r="AH205" s="596"/>
      <c r="AI205" s="596"/>
      <c r="AJ205" s="596"/>
      <c r="AK205" s="596"/>
      <c r="AL205" s="596"/>
      <c r="AM205" s="596"/>
      <c r="AN205" s="597"/>
      <c r="AX205" s="181"/>
      <c r="AY205" s="181"/>
      <c r="AZ205" s="181"/>
      <c r="BA205" s="181"/>
      <c r="BB205" s="181"/>
      <c r="BC205" s="181"/>
      <c r="BD205" s="181"/>
      <c r="BE205" s="181"/>
      <c r="BF205" s="181"/>
      <c r="BG205" s="181"/>
      <c r="BH205" s="181"/>
      <c r="BI205" s="181"/>
      <c r="BJ205" s="181"/>
      <c r="BK205" s="181"/>
      <c r="BL205" s="181"/>
    </row>
    <row r="206" spans="1:98" ht="15.75" thickBot="1" x14ac:dyDescent="0.3">
      <c r="A206" s="603" t="str">
        <f>IF('Datos Generales'!$C63=0,"",'Datos Generales'!$C63)</f>
        <v/>
      </c>
      <c r="B206" s="604"/>
      <c r="C206" s="604"/>
      <c r="D206" s="604"/>
      <c r="E206" s="604"/>
      <c r="F206" s="604"/>
      <c r="G206" s="604"/>
      <c r="H206" s="604"/>
      <c r="I206" s="604"/>
      <c r="J206" s="604"/>
      <c r="K206" s="604"/>
      <c r="L206" s="605"/>
      <c r="M206" s="181"/>
      <c r="N206" s="181"/>
      <c r="O206" s="603" t="str">
        <f>IF('Datos Generales'!$C64=0,"",'Datos Generales'!$C64)</f>
        <v/>
      </c>
      <c r="P206" s="604"/>
      <c r="Q206" s="604"/>
      <c r="R206" s="604"/>
      <c r="S206" s="604"/>
      <c r="T206" s="604"/>
      <c r="U206" s="604"/>
      <c r="V206" s="604"/>
      <c r="W206" s="604"/>
      <c r="X206" s="604"/>
      <c r="Y206" s="604"/>
      <c r="Z206" s="605"/>
      <c r="AA206" s="181"/>
      <c r="AB206" s="181"/>
      <c r="AC206" s="603" t="str">
        <f>IF('Datos Generales'!$C65=0,"",'Datos Generales'!$C65)</f>
        <v/>
      </c>
      <c r="AD206" s="604"/>
      <c r="AE206" s="604"/>
      <c r="AF206" s="604"/>
      <c r="AG206" s="604"/>
      <c r="AH206" s="604"/>
      <c r="AI206" s="604"/>
      <c r="AJ206" s="604"/>
      <c r="AK206" s="604"/>
      <c r="AL206" s="604"/>
      <c r="AM206" s="604"/>
      <c r="AN206" s="605"/>
      <c r="AX206" s="181"/>
      <c r="AY206" s="181"/>
      <c r="AZ206" s="181"/>
      <c r="BA206" s="181"/>
      <c r="BB206" s="181"/>
      <c r="BC206" s="181"/>
      <c r="BD206" s="181"/>
      <c r="BE206" s="181"/>
      <c r="BF206" s="181"/>
      <c r="BG206" s="181"/>
      <c r="BH206" s="181"/>
      <c r="BI206" s="181"/>
      <c r="BJ206" s="181"/>
      <c r="BK206" s="181"/>
      <c r="BL206" s="181"/>
    </row>
    <row r="207" spans="1:98" ht="15" customHeight="1" x14ac:dyDescent="0.25">
      <c r="A207" s="561" t="s">
        <v>147</v>
      </c>
      <c r="B207" s="571" t="s">
        <v>291</v>
      </c>
      <c r="C207" s="572"/>
      <c r="D207" s="573"/>
      <c r="E207" s="571" t="s">
        <v>264</v>
      </c>
      <c r="F207" s="572"/>
      <c r="G207" s="572"/>
      <c r="H207" s="573"/>
      <c r="I207" s="561" t="s">
        <v>148</v>
      </c>
      <c r="J207" s="559" t="s">
        <v>149</v>
      </c>
      <c r="K207" s="559" t="s">
        <v>284</v>
      </c>
      <c r="L207" s="601" t="s">
        <v>285</v>
      </c>
      <c r="M207" s="181"/>
      <c r="N207" s="181"/>
      <c r="O207" s="561" t="s">
        <v>147</v>
      </c>
      <c r="P207" s="571" t="s">
        <v>291</v>
      </c>
      <c r="Q207" s="572"/>
      <c r="R207" s="573"/>
      <c r="S207" s="571" t="s">
        <v>264</v>
      </c>
      <c r="T207" s="572"/>
      <c r="U207" s="572"/>
      <c r="V207" s="573"/>
      <c r="W207" s="561" t="s">
        <v>148</v>
      </c>
      <c r="X207" s="559" t="s">
        <v>149</v>
      </c>
      <c r="Y207" s="559" t="s">
        <v>284</v>
      </c>
      <c r="Z207" s="601" t="s">
        <v>285</v>
      </c>
      <c r="AA207" s="181"/>
      <c r="AB207" s="181"/>
      <c r="AC207" s="561" t="s">
        <v>147</v>
      </c>
      <c r="AD207" s="571" t="s">
        <v>291</v>
      </c>
      <c r="AE207" s="572"/>
      <c r="AF207" s="573"/>
      <c r="AG207" s="571" t="s">
        <v>264</v>
      </c>
      <c r="AH207" s="572"/>
      <c r="AI207" s="572"/>
      <c r="AJ207" s="573"/>
      <c r="AK207" s="561" t="s">
        <v>148</v>
      </c>
      <c r="AL207" s="559" t="s">
        <v>149</v>
      </c>
      <c r="AM207" s="559" t="s">
        <v>284</v>
      </c>
      <c r="AN207" s="601" t="s">
        <v>285</v>
      </c>
      <c r="AX207" s="181"/>
      <c r="AY207" s="181"/>
      <c r="AZ207" s="181"/>
      <c r="BA207" s="181"/>
      <c r="BB207" s="181"/>
      <c r="BC207" s="181"/>
      <c r="BD207" s="181"/>
      <c r="BE207" s="181"/>
      <c r="BF207" s="181"/>
      <c r="BG207" s="181"/>
      <c r="BH207" s="181"/>
      <c r="BI207" s="181"/>
      <c r="BJ207" s="181"/>
      <c r="BK207" s="181"/>
      <c r="BL207" s="181"/>
    </row>
    <row r="208" spans="1:98" x14ac:dyDescent="0.25">
      <c r="A208" s="562"/>
      <c r="B208" s="574"/>
      <c r="C208" s="575"/>
      <c r="D208" s="576"/>
      <c r="E208" s="574"/>
      <c r="F208" s="575"/>
      <c r="G208" s="575"/>
      <c r="H208" s="576"/>
      <c r="I208" s="562"/>
      <c r="J208" s="560"/>
      <c r="K208" s="560"/>
      <c r="L208" s="602"/>
      <c r="M208" s="181"/>
      <c r="N208" s="181"/>
      <c r="O208" s="562"/>
      <c r="P208" s="574"/>
      <c r="Q208" s="575"/>
      <c r="R208" s="576"/>
      <c r="S208" s="574"/>
      <c r="T208" s="575"/>
      <c r="U208" s="575"/>
      <c r="V208" s="576"/>
      <c r="W208" s="562"/>
      <c r="X208" s="560"/>
      <c r="Y208" s="560"/>
      <c r="Z208" s="602"/>
      <c r="AA208" s="181"/>
      <c r="AB208" s="181"/>
      <c r="AC208" s="562"/>
      <c r="AD208" s="574"/>
      <c r="AE208" s="575"/>
      <c r="AF208" s="576"/>
      <c r="AG208" s="574"/>
      <c r="AH208" s="575"/>
      <c r="AI208" s="575"/>
      <c r="AJ208" s="576"/>
      <c r="AK208" s="562"/>
      <c r="AL208" s="560"/>
      <c r="AM208" s="560"/>
      <c r="AN208" s="602"/>
      <c r="AX208" s="181"/>
      <c r="AY208" s="181"/>
      <c r="AZ208" s="181"/>
      <c r="BA208" s="181"/>
      <c r="BB208" s="181"/>
      <c r="BC208" s="181"/>
      <c r="BD208" s="181"/>
      <c r="BE208" s="181"/>
      <c r="BF208" s="181"/>
      <c r="BG208" s="181"/>
      <c r="BH208" s="181"/>
      <c r="BI208" s="181"/>
      <c r="BJ208" s="181"/>
      <c r="BK208" s="181"/>
      <c r="BL208" s="181"/>
    </row>
    <row r="209" spans="1:64" ht="15" customHeight="1" thickBot="1" x14ac:dyDescent="0.3">
      <c r="A209" s="563"/>
      <c r="B209" s="577" t="s">
        <v>292</v>
      </c>
      <c r="C209" s="578"/>
      <c r="D209" s="579"/>
      <c r="E209" s="586" t="s">
        <v>292</v>
      </c>
      <c r="F209" s="587"/>
      <c r="G209" s="587"/>
      <c r="H209" s="588"/>
      <c r="I209" s="563"/>
      <c r="J209" s="333" t="s">
        <v>177</v>
      </c>
      <c r="K209" s="333" t="s">
        <v>177</v>
      </c>
      <c r="L209" s="333" t="s">
        <v>177</v>
      </c>
      <c r="M209" s="181"/>
      <c r="N209" s="181"/>
      <c r="O209" s="563"/>
      <c r="P209" s="577" t="s">
        <v>292</v>
      </c>
      <c r="Q209" s="578"/>
      <c r="R209" s="579"/>
      <c r="S209" s="586" t="s">
        <v>292</v>
      </c>
      <c r="T209" s="587"/>
      <c r="U209" s="587"/>
      <c r="V209" s="588"/>
      <c r="W209" s="563"/>
      <c r="X209" s="333" t="s">
        <v>177</v>
      </c>
      <c r="Y209" s="333" t="s">
        <v>177</v>
      </c>
      <c r="Z209" s="333" t="s">
        <v>177</v>
      </c>
      <c r="AA209" s="181"/>
      <c r="AB209" s="181"/>
      <c r="AC209" s="563"/>
      <c r="AD209" s="577" t="s">
        <v>292</v>
      </c>
      <c r="AE209" s="578"/>
      <c r="AF209" s="579"/>
      <c r="AG209" s="586" t="s">
        <v>292</v>
      </c>
      <c r="AH209" s="587"/>
      <c r="AI209" s="587"/>
      <c r="AJ209" s="588"/>
      <c r="AK209" s="563"/>
      <c r="AL209" s="333" t="s">
        <v>177</v>
      </c>
      <c r="AM209" s="333" t="s">
        <v>177</v>
      </c>
      <c r="AN209" s="333" t="s">
        <v>177</v>
      </c>
      <c r="AX209" s="181"/>
      <c r="AY209" s="181"/>
      <c r="AZ209" s="181"/>
      <c r="BA209" s="181"/>
      <c r="BB209" s="181"/>
      <c r="BC209" s="181"/>
      <c r="BD209" s="181"/>
      <c r="BE209" s="181"/>
      <c r="BF209" s="181"/>
      <c r="BG209" s="181"/>
      <c r="BH209" s="181"/>
      <c r="BI209" s="181"/>
      <c r="BJ209" s="181"/>
      <c r="BK209" s="181"/>
      <c r="BL209" s="181"/>
    </row>
    <row r="210" spans="1:64" x14ac:dyDescent="0.25">
      <c r="A210" s="63"/>
      <c r="B210" s="583"/>
      <c r="C210" s="584"/>
      <c r="D210" s="585"/>
      <c r="E210" s="583"/>
      <c r="F210" s="584"/>
      <c r="G210" s="584"/>
      <c r="H210" s="585"/>
      <c r="I210" s="50"/>
      <c r="J210" s="66"/>
      <c r="K210" s="66"/>
      <c r="L210" s="51"/>
      <c r="M210" s="315"/>
      <c r="N210" s="181"/>
      <c r="O210" s="63"/>
      <c r="P210" s="583"/>
      <c r="Q210" s="584"/>
      <c r="R210" s="585"/>
      <c r="S210" s="583"/>
      <c r="T210" s="584"/>
      <c r="U210" s="584"/>
      <c r="V210" s="585"/>
      <c r="W210" s="50"/>
      <c r="X210" s="66"/>
      <c r="Y210" s="66"/>
      <c r="Z210" s="51"/>
      <c r="AA210" s="181"/>
      <c r="AB210" s="181"/>
      <c r="AC210" s="63"/>
      <c r="AD210" s="583"/>
      <c r="AE210" s="584"/>
      <c r="AF210" s="585"/>
      <c r="AG210" s="583"/>
      <c r="AH210" s="584"/>
      <c r="AI210" s="584"/>
      <c r="AJ210" s="585"/>
      <c r="AK210" s="50"/>
      <c r="AL210" s="66"/>
      <c r="AM210" s="66"/>
      <c r="AN210" s="51"/>
      <c r="AX210" s="181"/>
      <c r="AY210" s="181"/>
      <c r="AZ210" s="181"/>
      <c r="BA210" s="181"/>
      <c r="BB210" s="181"/>
      <c r="BC210" s="181"/>
      <c r="BD210" s="181"/>
      <c r="BE210" s="181"/>
      <c r="BF210" s="181"/>
      <c r="BG210" s="181"/>
      <c r="BH210" s="181"/>
      <c r="BI210" s="181"/>
      <c r="BJ210" s="181"/>
      <c r="BK210" s="181"/>
      <c r="BL210" s="181"/>
    </row>
    <row r="211" spans="1:64" x14ac:dyDescent="0.25">
      <c r="A211" s="64"/>
      <c r="B211" s="556"/>
      <c r="C211" s="557"/>
      <c r="D211" s="558"/>
      <c r="E211" s="556"/>
      <c r="F211" s="557"/>
      <c r="G211" s="557"/>
      <c r="H211" s="558"/>
      <c r="I211" s="48"/>
      <c r="J211" s="49"/>
      <c r="K211" s="49"/>
      <c r="L211" s="52"/>
      <c r="M211" s="315"/>
      <c r="N211" s="181"/>
      <c r="O211" s="64"/>
      <c r="P211" s="556"/>
      <c r="Q211" s="557"/>
      <c r="R211" s="558"/>
      <c r="S211" s="556"/>
      <c r="T211" s="557"/>
      <c r="U211" s="557"/>
      <c r="V211" s="558"/>
      <c r="W211" s="48"/>
      <c r="X211" s="49"/>
      <c r="Y211" s="49"/>
      <c r="Z211" s="52"/>
      <c r="AA211" s="181"/>
      <c r="AB211" s="181"/>
      <c r="AC211" s="64"/>
      <c r="AD211" s="556"/>
      <c r="AE211" s="557"/>
      <c r="AF211" s="558"/>
      <c r="AG211" s="556"/>
      <c r="AH211" s="557"/>
      <c r="AI211" s="557"/>
      <c r="AJ211" s="558"/>
      <c r="AK211" s="48"/>
      <c r="AL211" s="49"/>
      <c r="AM211" s="49"/>
      <c r="AN211" s="52"/>
      <c r="AX211" s="181"/>
      <c r="AY211" s="181"/>
      <c r="AZ211" s="181"/>
      <c r="BA211" s="181"/>
      <c r="BB211" s="181"/>
      <c r="BC211" s="181"/>
      <c r="BD211" s="181"/>
      <c r="BE211" s="181"/>
      <c r="BF211" s="181"/>
      <c r="BG211" s="181"/>
      <c r="BH211" s="181"/>
      <c r="BI211" s="181"/>
      <c r="BJ211" s="181"/>
      <c r="BK211" s="181"/>
      <c r="BL211" s="181"/>
    </row>
    <row r="212" spans="1:64" x14ac:dyDescent="0.25">
      <c r="A212" s="64"/>
      <c r="B212" s="556"/>
      <c r="C212" s="557"/>
      <c r="D212" s="558"/>
      <c r="E212" s="556"/>
      <c r="F212" s="557"/>
      <c r="G212" s="557"/>
      <c r="H212" s="558"/>
      <c r="I212" s="48"/>
      <c r="J212" s="49"/>
      <c r="K212" s="49"/>
      <c r="L212" s="52"/>
      <c r="M212" s="315"/>
      <c r="N212" s="181"/>
      <c r="O212" s="64"/>
      <c r="P212" s="556"/>
      <c r="Q212" s="557"/>
      <c r="R212" s="558"/>
      <c r="S212" s="556"/>
      <c r="T212" s="557"/>
      <c r="U212" s="557"/>
      <c r="V212" s="558"/>
      <c r="W212" s="48"/>
      <c r="X212" s="49"/>
      <c r="Y212" s="49"/>
      <c r="Z212" s="52"/>
      <c r="AA212" s="181"/>
      <c r="AB212" s="181"/>
      <c r="AC212" s="64"/>
      <c r="AD212" s="556"/>
      <c r="AE212" s="557"/>
      <c r="AF212" s="558"/>
      <c r="AG212" s="556"/>
      <c r="AH212" s="557"/>
      <c r="AI212" s="557"/>
      <c r="AJ212" s="558"/>
      <c r="AK212" s="48"/>
      <c r="AL212" s="49"/>
      <c r="AM212" s="49"/>
      <c r="AN212" s="52"/>
      <c r="AX212" s="181"/>
      <c r="AY212" s="181"/>
      <c r="AZ212" s="181"/>
      <c r="BA212" s="181"/>
      <c r="BB212" s="181"/>
      <c r="BC212" s="181"/>
      <c r="BD212" s="181"/>
      <c r="BE212" s="181"/>
      <c r="BF212" s="181"/>
      <c r="BG212" s="181"/>
      <c r="BH212" s="181"/>
      <c r="BI212" s="181"/>
      <c r="BJ212" s="181"/>
      <c r="BK212" s="181"/>
      <c r="BL212" s="181"/>
    </row>
    <row r="213" spans="1:64" x14ac:dyDescent="0.25">
      <c r="A213" s="64"/>
      <c r="B213" s="556"/>
      <c r="C213" s="557"/>
      <c r="D213" s="558"/>
      <c r="E213" s="556"/>
      <c r="F213" s="557"/>
      <c r="G213" s="557"/>
      <c r="H213" s="558"/>
      <c r="I213" s="48"/>
      <c r="J213" s="49"/>
      <c r="K213" s="49"/>
      <c r="L213" s="52"/>
      <c r="M213" s="315"/>
      <c r="N213" s="181"/>
      <c r="O213" s="64"/>
      <c r="P213" s="556"/>
      <c r="Q213" s="557"/>
      <c r="R213" s="558"/>
      <c r="S213" s="556"/>
      <c r="T213" s="557"/>
      <c r="U213" s="557"/>
      <c r="V213" s="558"/>
      <c r="W213" s="48"/>
      <c r="X213" s="49"/>
      <c r="Y213" s="49"/>
      <c r="Z213" s="52"/>
      <c r="AA213" s="181"/>
      <c r="AB213" s="181"/>
      <c r="AC213" s="64"/>
      <c r="AD213" s="556"/>
      <c r="AE213" s="557"/>
      <c r="AF213" s="558"/>
      <c r="AG213" s="556"/>
      <c r="AH213" s="557"/>
      <c r="AI213" s="557"/>
      <c r="AJ213" s="558"/>
      <c r="AK213" s="48"/>
      <c r="AL213" s="49"/>
      <c r="AM213" s="49"/>
      <c r="AN213" s="52"/>
      <c r="AX213" s="181"/>
      <c r="AY213" s="181"/>
      <c r="AZ213" s="181"/>
      <c r="BA213" s="181"/>
      <c r="BB213" s="181"/>
      <c r="BC213" s="181"/>
      <c r="BD213" s="181"/>
      <c r="BE213" s="181"/>
      <c r="BF213" s="181"/>
      <c r="BG213" s="181"/>
      <c r="BH213" s="181"/>
      <c r="BI213" s="181"/>
      <c r="BJ213" s="181"/>
      <c r="BK213" s="181"/>
      <c r="BL213" s="181"/>
    </row>
    <row r="214" spans="1:64" x14ac:dyDescent="0.25">
      <c r="A214" s="64"/>
      <c r="B214" s="556"/>
      <c r="C214" s="557"/>
      <c r="D214" s="558"/>
      <c r="E214" s="556"/>
      <c r="F214" s="557"/>
      <c r="G214" s="557"/>
      <c r="H214" s="558"/>
      <c r="I214" s="48"/>
      <c r="J214" s="49"/>
      <c r="K214" s="49"/>
      <c r="L214" s="52"/>
      <c r="M214" s="315"/>
      <c r="N214" s="181"/>
      <c r="O214" s="64"/>
      <c r="P214" s="556"/>
      <c r="Q214" s="557"/>
      <c r="R214" s="558"/>
      <c r="S214" s="556"/>
      <c r="T214" s="557"/>
      <c r="U214" s="557"/>
      <c r="V214" s="558"/>
      <c r="W214" s="48"/>
      <c r="X214" s="49"/>
      <c r="Y214" s="49"/>
      <c r="Z214" s="52"/>
      <c r="AA214" s="181"/>
      <c r="AB214" s="181"/>
      <c r="AC214" s="64"/>
      <c r="AD214" s="556"/>
      <c r="AE214" s="557"/>
      <c r="AF214" s="558"/>
      <c r="AG214" s="556"/>
      <c r="AH214" s="557"/>
      <c r="AI214" s="557"/>
      <c r="AJ214" s="558"/>
      <c r="AK214" s="48"/>
      <c r="AL214" s="49"/>
      <c r="AM214" s="49"/>
      <c r="AN214" s="52"/>
      <c r="AX214" s="181"/>
      <c r="AY214" s="181"/>
      <c r="AZ214" s="181"/>
      <c r="BA214" s="181"/>
      <c r="BB214" s="181"/>
      <c r="BC214" s="181"/>
      <c r="BD214" s="181"/>
      <c r="BE214" s="181"/>
      <c r="BF214" s="181"/>
      <c r="BG214" s="181"/>
      <c r="BH214" s="181"/>
      <c r="BI214" s="181"/>
      <c r="BJ214" s="181"/>
      <c r="BK214" s="181"/>
      <c r="BL214" s="181"/>
    </row>
    <row r="215" spans="1:64" x14ac:dyDescent="0.25">
      <c r="A215" s="64"/>
      <c r="B215" s="556"/>
      <c r="C215" s="557"/>
      <c r="D215" s="558"/>
      <c r="E215" s="556"/>
      <c r="F215" s="557"/>
      <c r="G215" s="557"/>
      <c r="H215" s="558"/>
      <c r="I215" s="48"/>
      <c r="J215" s="49"/>
      <c r="K215" s="49"/>
      <c r="L215" s="52"/>
      <c r="M215" s="315"/>
      <c r="N215" s="181"/>
      <c r="O215" s="64"/>
      <c r="P215" s="556"/>
      <c r="Q215" s="557"/>
      <c r="R215" s="558"/>
      <c r="S215" s="556"/>
      <c r="T215" s="557"/>
      <c r="U215" s="557"/>
      <c r="V215" s="558"/>
      <c r="W215" s="48"/>
      <c r="X215" s="49"/>
      <c r="Y215" s="49"/>
      <c r="Z215" s="52"/>
      <c r="AA215" s="181"/>
      <c r="AB215" s="181"/>
      <c r="AC215" s="64"/>
      <c r="AD215" s="556"/>
      <c r="AE215" s="557"/>
      <c r="AF215" s="558"/>
      <c r="AG215" s="556"/>
      <c r="AH215" s="557"/>
      <c r="AI215" s="557"/>
      <c r="AJ215" s="558"/>
      <c r="AK215" s="48"/>
      <c r="AL215" s="49"/>
      <c r="AM215" s="49"/>
      <c r="AN215" s="52"/>
      <c r="AX215" s="181"/>
      <c r="AY215" s="181"/>
      <c r="AZ215" s="181"/>
      <c r="BA215" s="181"/>
      <c r="BB215" s="181"/>
      <c r="BC215" s="181"/>
      <c r="BD215" s="181"/>
      <c r="BE215" s="181"/>
      <c r="BF215" s="181"/>
      <c r="BG215" s="181"/>
      <c r="BH215" s="181"/>
      <c r="BI215" s="181"/>
      <c r="BJ215" s="181"/>
      <c r="BK215" s="181"/>
      <c r="BL215" s="181"/>
    </row>
    <row r="216" spans="1:64" x14ac:dyDescent="0.25">
      <c r="A216" s="64"/>
      <c r="B216" s="556"/>
      <c r="C216" s="557"/>
      <c r="D216" s="558"/>
      <c r="E216" s="556"/>
      <c r="F216" s="557"/>
      <c r="G216" s="557"/>
      <c r="H216" s="558"/>
      <c r="I216" s="48"/>
      <c r="J216" s="49"/>
      <c r="K216" s="49"/>
      <c r="L216" s="52"/>
      <c r="M216" s="315"/>
      <c r="N216" s="181"/>
      <c r="O216" s="64"/>
      <c r="P216" s="556"/>
      <c r="Q216" s="557"/>
      <c r="R216" s="558"/>
      <c r="S216" s="556"/>
      <c r="T216" s="557"/>
      <c r="U216" s="557"/>
      <c r="V216" s="558"/>
      <c r="W216" s="48"/>
      <c r="X216" s="49"/>
      <c r="Y216" s="49"/>
      <c r="Z216" s="52"/>
      <c r="AA216" s="181"/>
      <c r="AB216" s="181"/>
      <c r="AC216" s="64"/>
      <c r="AD216" s="556"/>
      <c r="AE216" s="557"/>
      <c r="AF216" s="558"/>
      <c r="AG216" s="556"/>
      <c r="AH216" s="557"/>
      <c r="AI216" s="557"/>
      <c r="AJ216" s="558"/>
      <c r="AK216" s="48"/>
      <c r="AL216" s="49"/>
      <c r="AM216" s="49"/>
      <c r="AN216" s="52"/>
      <c r="AX216" s="181"/>
      <c r="AY216" s="181"/>
      <c r="AZ216" s="181"/>
      <c r="BA216" s="181"/>
      <c r="BB216" s="181"/>
      <c r="BC216" s="181"/>
      <c r="BD216" s="181"/>
      <c r="BE216" s="181"/>
      <c r="BF216" s="181"/>
      <c r="BG216" s="181"/>
      <c r="BH216" s="181"/>
      <c r="BI216" s="181"/>
      <c r="BJ216" s="181"/>
      <c r="BK216" s="181"/>
      <c r="BL216" s="181"/>
    </row>
    <row r="217" spans="1:64" x14ac:dyDescent="0.25">
      <c r="A217" s="64"/>
      <c r="B217" s="556"/>
      <c r="C217" s="557"/>
      <c r="D217" s="558"/>
      <c r="E217" s="556"/>
      <c r="F217" s="557"/>
      <c r="G217" s="557"/>
      <c r="H217" s="558"/>
      <c r="I217" s="48"/>
      <c r="J217" s="49"/>
      <c r="K217" s="49"/>
      <c r="L217" s="52"/>
      <c r="M217" s="315"/>
      <c r="N217" s="181"/>
      <c r="O217" s="64"/>
      <c r="P217" s="556"/>
      <c r="Q217" s="557"/>
      <c r="R217" s="558"/>
      <c r="S217" s="556"/>
      <c r="T217" s="557"/>
      <c r="U217" s="557"/>
      <c r="V217" s="558"/>
      <c r="W217" s="48"/>
      <c r="X217" s="49"/>
      <c r="Y217" s="49"/>
      <c r="Z217" s="52"/>
      <c r="AA217" s="181"/>
      <c r="AB217" s="181"/>
      <c r="AC217" s="64"/>
      <c r="AD217" s="556"/>
      <c r="AE217" s="557"/>
      <c r="AF217" s="558"/>
      <c r="AG217" s="556"/>
      <c r="AH217" s="557"/>
      <c r="AI217" s="557"/>
      <c r="AJ217" s="558"/>
      <c r="AK217" s="48"/>
      <c r="AL217" s="49"/>
      <c r="AM217" s="49"/>
      <c r="AN217" s="52"/>
      <c r="AX217" s="181"/>
      <c r="AY217" s="181"/>
      <c r="AZ217" s="181"/>
      <c r="BA217" s="181"/>
      <c r="BB217" s="181"/>
      <c r="BC217" s="181"/>
      <c r="BD217" s="181"/>
      <c r="BE217" s="181"/>
      <c r="BF217" s="181"/>
      <c r="BG217" s="181"/>
      <c r="BH217" s="181"/>
      <c r="BI217" s="181"/>
      <c r="BJ217" s="181"/>
      <c r="BK217" s="181"/>
      <c r="BL217" s="181"/>
    </row>
    <row r="218" spans="1:64" x14ac:dyDescent="0.25">
      <c r="A218" s="64"/>
      <c r="B218" s="556"/>
      <c r="C218" s="557"/>
      <c r="D218" s="558"/>
      <c r="E218" s="556"/>
      <c r="F218" s="557"/>
      <c r="G218" s="557"/>
      <c r="H218" s="558"/>
      <c r="I218" s="48"/>
      <c r="J218" s="49"/>
      <c r="K218" s="49"/>
      <c r="L218" s="52"/>
      <c r="M218" s="315"/>
      <c r="N218" s="181"/>
      <c r="O218" s="64"/>
      <c r="P218" s="556"/>
      <c r="Q218" s="557"/>
      <c r="R218" s="558"/>
      <c r="S218" s="556"/>
      <c r="T218" s="557"/>
      <c r="U218" s="557"/>
      <c r="V218" s="558"/>
      <c r="W218" s="48"/>
      <c r="X218" s="49"/>
      <c r="Y218" s="49"/>
      <c r="Z218" s="52"/>
      <c r="AA218" s="181"/>
      <c r="AB218" s="181"/>
      <c r="AC218" s="64"/>
      <c r="AD218" s="556"/>
      <c r="AE218" s="557"/>
      <c r="AF218" s="558"/>
      <c r="AG218" s="556"/>
      <c r="AH218" s="557"/>
      <c r="AI218" s="557"/>
      <c r="AJ218" s="558"/>
      <c r="AK218" s="48"/>
      <c r="AL218" s="49"/>
      <c r="AM218" s="49"/>
      <c r="AN218" s="52"/>
      <c r="AX218" s="181"/>
      <c r="AY218" s="181"/>
      <c r="AZ218" s="181"/>
      <c r="BA218" s="181"/>
      <c r="BB218" s="181"/>
      <c r="BC218" s="181"/>
      <c r="BD218" s="181"/>
      <c r="BE218" s="181"/>
      <c r="BF218" s="181"/>
      <c r="BG218" s="181"/>
      <c r="BH218" s="181"/>
      <c r="BI218" s="181"/>
      <c r="BJ218" s="181"/>
      <c r="BK218" s="181"/>
      <c r="BL218" s="181"/>
    </row>
    <row r="219" spans="1:64" x14ac:dyDescent="0.25">
      <c r="A219" s="64"/>
      <c r="B219" s="556"/>
      <c r="C219" s="557"/>
      <c r="D219" s="558"/>
      <c r="E219" s="556"/>
      <c r="F219" s="557"/>
      <c r="G219" s="557"/>
      <c r="H219" s="558"/>
      <c r="I219" s="48"/>
      <c r="J219" s="49"/>
      <c r="K219" s="49"/>
      <c r="L219" s="52"/>
      <c r="M219" s="315"/>
      <c r="N219" s="181"/>
      <c r="O219" s="64"/>
      <c r="P219" s="556"/>
      <c r="Q219" s="557"/>
      <c r="R219" s="558"/>
      <c r="S219" s="556"/>
      <c r="T219" s="557"/>
      <c r="U219" s="557"/>
      <c r="V219" s="558"/>
      <c r="W219" s="48"/>
      <c r="X219" s="49"/>
      <c r="Y219" s="49"/>
      <c r="Z219" s="52"/>
      <c r="AA219" s="181"/>
      <c r="AB219" s="181"/>
      <c r="AC219" s="64"/>
      <c r="AD219" s="556"/>
      <c r="AE219" s="557"/>
      <c r="AF219" s="558"/>
      <c r="AG219" s="556"/>
      <c r="AH219" s="557"/>
      <c r="AI219" s="557"/>
      <c r="AJ219" s="558"/>
      <c r="AK219" s="48"/>
      <c r="AL219" s="49"/>
      <c r="AM219" s="49"/>
      <c r="AN219" s="52"/>
      <c r="AX219" s="181"/>
      <c r="AY219" s="181"/>
      <c r="AZ219" s="181"/>
      <c r="BA219" s="181"/>
      <c r="BB219" s="181"/>
      <c r="BC219" s="181"/>
      <c r="BD219" s="181"/>
      <c r="BE219" s="181"/>
      <c r="BF219" s="181"/>
      <c r="BG219" s="181"/>
      <c r="BH219" s="181"/>
      <c r="BI219" s="181"/>
      <c r="BJ219" s="181"/>
      <c r="BK219" s="181"/>
      <c r="BL219" s="181"/>
    </row>
    <row r="220" spans="1:64" x14ac:dyDescent="0.25">
      <c r="A220" s="64"/>
      <c r="B220" s="556"/>
      <c r="C220" s="557"/>
      <c r="D220" s="558"/>
      <c r="E220" s="556"/>
      <c r="F220" s="557"/>
      <c r="G220" s="557"/>
      <c r="H220" s="558"/>
      <c r="I220" s="48"/>
      <c r="J220" s="49"/>
      <c r="K220" s="49"/>
      <c r="L220" s="52"/>
      <c r="M220" s="315"/>
      <c r="N220" s="181"/>
      <c r="O220" s="64"/>
      <c r="P220" s="556"/>
      <c r="Q220" s="557"/>
      <c r="R220" s="558"/>
      <c r="S220" s="556"/>
      <c r="T220" s="557"/>
      <c r="U220" s="557"/>
      <c r="V220" s="558"/>
      <c r="W220" s="48"/>
      <c r="X220" s="49"/>
      <c r="Y220" s="49"/>
      <c r="Z220" s="52"/>
      <c r="AA220" s="181"/>
      <c r="AB220" s="181"/>
      <c r="AC220" s="64"/>
      <c r="AD220" s="556"/>
      <c r="AE220" s="557"/>
      <c r="AF220" s="558"/>
      <c r="AG220" s="556"/>
      <c r="AH220" s="557"/>
      <c r="AI220" s="557"/>
      <c r="AJ220" s="558"/>
      <c r="AK220" s="48"/>
      <c r="AL220" s="49"/>
      <c r="AM220" s="49"/>
      <c r="AN220" s="52"/>
      <c r="AX220" s="181"/>
      <c r="AY220" s="181"/>
      <c r="AZ220" s="181"/>
      <c r="BA220" s="181"/>
      <c r="BB220" s="181"/>
      <c r="BC220" s="181"/>
      <c r="BD220" s="181"/>
      <c r="BE220" s="181"/>
      <c r="BF220" s="181"/>
      <c r="BG220" s="181"/>
      <c r="BH220" s="181"/>
      <c r="BI220" s="181"/>
      <c r="BJ220" s="181"/>
      <c r="BK220" s="181"/>
      <c r="BL220" s="181"/>
    </row>
    <row r="221" spans="1:64" x14ac:dyDescent="0.25">
      <c r="A221" s="64"/>
      <c r="B221" s="556"/>
      <c r="C221" s="557"/>
      <c r="D221" s="558"/>
      <c r="E221" s="556"/>
      <c r="F221" s="557"/>
      <c r="G221" s="557"/>
      <c r="H221" s="558"/>
      <c r="I221" s="48"/>
      <c r="J221" s="49"/>
      <c r="K221" s="49"/>
      <c r="L221" s="52"/>
      <c r="M221" s="315"/>
      <c r="N221" s="181"/>
      <c r="O221" s="64"/>
      <c r="P221" s="556"/>
      <c r="Q221" s="557"/>
      <c r="R221" s="558"/>
      <c r="S221" s="556"/>
      <c r="T221" s="557"/>
      <c r="U221" s="557"/>
      <c r="V221" s="558"/>
      <c r="W221" s="48"/>
      <c r="X221" s="49"/>
      <c r="Y221" s="49"/>
      <c r="Z221" s="52"/>
      <c r="AA221" s="181"/>
      <c r="AB221" s="181"/>
      <c r="AC221" s="64"/>
      <c r="AD221" s="556"/>
      <c r="AE221" s="557"/>
      <c r="AF221" s="558"/>
      <c r="AG221" s="556"/>
      <c r="AH221" s="557"/>
      <c r="AI221" s="557"/>
      <c r="AJ221" s="558"/>
      <c r="AK221" s="48"/>
      <c r="AL221" s="49"/>
      <c r="AM221" s="49"/>
      <c r="AN221" s="52"/>
      <c r="AX221" s="181"/>
      <c r="AY221" s="181"/>
      <c r="AZ221" s="181"/>
      <c r="BA221" s="181"/>
      <c r="BB221" s="181"/>
      <c r="BC221" s="181"/>
      <c r="BD221" s="181"/>
      <c r="BE221" s="181"/>
      <c r="BF221" s="181"/>
      <c r="BG221" s="181"/>
      <c r="BH221" s="181"/>
      <c r="BI221" s="181"/>
      <c r="BJ221" s="181"/>
      <c r="BK221" s="181"/>
      <c r="BL221" s="181"/>
    </row>
    <row r="222" spans="1:64" x14ac:dyDescent="0.25">
      <c r="A222" s="64"/>
      <c r="B222" s="556"/>
      <c r="C222" s="557"/>
      <c r="D222" s="558"/>
      <c r="E222" s="556"/>
      <c r="F222" s="557"/>
      <c r="G222" s="557"/>
      <c r="H222" s="558"/>
      <c r="I222" s="48"/>
      <c r="J222" s="49"/>
      <c r="K222" s="49"/>
      <c r="L222" s="52"/>
      <c r="M222" s="315"/>
      <c r="N222" s="181"/>
      <c r="O222" s="64"/>
      <c r="P222" s="556"/>
      <c r="Q222" s="557"/>
      <c r="R222" s="558"/>
      <c r="S222" s="556"/>
      <c r="T222" s="557"/>
      <c r="U222" s="557"/>
      <c r="V222" s="558"/>
      <c r="W222" s="48"/>
      <c r="X222" s="49"/>
      <c r="Y222" s="49"/>
      <c r="Z222" s="52"/>
      <c r="AA222" s="181"/>
      <c r="AB222" s="181"/>
      <c r="AC222" s="64"/>
      <c r="AD222" s="556"/>
      <c r="AE222" s="557"/>
      <c r="AF222" s="558"/>
      <c r="AG222" s="556"/>
      <c r="AH222" s="557"/>
      <c r="AI222" s="557"/>
      <c r="AJ222" s="558"/>
      <c r="AK222" s="48"/>
      <c r="AL222" s="49"/>
      <c r="AM222" s="49"/>
      <c r="AN222" s="52"/>
      <c r="AX222" s="181"/>
      <c r="AY222" s="181"/>
      <c r="AZ222" s="181"/>
      <c r="BA222" s="181"/>
      <c r="BB222" s="181"/>
      <c r="BC222" s="181"/>
      <c r="BD222" s="181"/>
      <c r="BE222" s="181"/>
      <c r="BF222" s="181"/>
      <c r="BG222" s="181"/>
      <c r="BH222" s="181"/>
      <c r="BI222" s="181"/>
      <c r="BJ222" s="181"/>
      <c r="BK222" s="181"/>
      <c r="BL222" s="181"/>
    </row>
    <row r="223" spans="1:64" x14ac:dyDescent="0.25">
      <c r="A223" s="64"/>
      <c r="B223" s="556"/>
      <c r="C223" s="557"/>
      <c r="D223" s="558"/>
      <c r="E223" s="556"/>
      <c r="F223" s="557"/>
      <c r="G223" s="557"/>
      <c r="H223" s="558"/>
      <c r="I223" s="48"/>
      <c r="J223" s="49"/>
      <c r="K223" s="49"/>
      <c r="L223" s="52"/>
      <c r="M223" s="315"/>
      <c r="N223" s="181"/>
      <c r="O223" s="64"/>
      <c r="P223" s="556"/>
      <c r="Q223" s="557"/>
      <c r="R223" s="558"/>
      <c r="S223" s="556"/>
      <c r="T223" s="557"/>
      <c r="U223" s="557"/>
      <c r="V223" s="558"/>
      <c r="W223" s="48"/>
      <c r="X223" s="49"/>
      <c r="Y223" s="49"/>
      <c r="Z223" s="52"/>
      <c r="AA223" s="181"/>
      <c r="AB223" s="181"/>
      <c r="AC223" s="64"/>
      <c r="AD223" s="556"/>
      <c r="AE223" s="557"/>
      <c r="AF223" s="558"/>
      <c r="AG223" s="556"/>
      <c r="AH223" s="557"/>
      <c r="AI223" s="557"/>
      <c r="AJ223" s="558"/>
      <c r="AK223" s="48"/>
      <c r="AL223" s="49"/>
      <c r="AM223" s="49"/>
      <c r="AN223" s="52"/>
      <c r="AX223" s="181"/>
      <c r="AY223" s="181"/>
      <c r="AZ223" s="180"/>
      <c r="BA223" s="180"/>
      <c r="BB223" s="180"/>
      <c r="BC223" s="180"/>
      <c r="BD223" s="180"/>
      <c r="BE223" s="180"/>
      <c r="BF223" s="180"/>
      <c r="BG223" s="180"/>
      <c r="BH223" s="180"/>
      <c r="BI223" s="180"/>
      <c r="BJ223" s="180"/>
      <c r="BK223" s="180"/>
      <c r="BL223" s="180"/>
    </row>
    <row r="224" spans="1:64" x14ac:dyDescent="0.25">
      <c r="A224" s="64"/>
      <c r="B224" s="556"/>
      <c r="C224" s="557"/>
      <c r="D224" s="558"/>
      <c r="E224" s="556"/>
      <c r="F224" s="557"/>
      <c r="G224" s="557"/>
      <c r="H224" s="558"/>
      <c r="I224" s="48"/>
      <c r="J224" s="49"/>
      <c r="K224" s="49"/>
      <c r="L224" s="52"/>
      <c r="M224" s="315"/>
      <c r="N224" s="181"/>
      <c r="O224" s="64"/>
      <c r="P224" s="556"/>
      <c r="Q224" s="557"/>
      <c r="R224" s="558"/>
      <c r="S224" s="556"/>
      <c r="T224" s="557"/>
      <c r="U224" s="557"/>
      <c r="V224" s="558"/>
      <c r="W224" s="48"/>
      <c r="X224" s="49"/>
      <c r="Y224" s="49"/>
      <c r="Z224" s="52"/>
      <c r="AA224" s="181"/>
      <c r="AB224" s="181"/>
      <c r="AC224" s="64"/>
      <c r="AD224" s="556"/>
      <c r="AE224" s="557"/>
      <c r="AF224" s="558"/>
      <c r="AG224" s="556"/>
      <c r="AH224" s="557"/>
      <c r="AI224" s="557"/>
      <c r="AJ224" s="558"/>
      <c r="AK224" s="48"/>
      <c r="AL224" s="49"/>
      <c r="AM224" s="49"/>
      <c r="AN224" s="52"/>
      <c r="AX224" s="181"/>
      <c r="AY224" s="181"/>
      <c r="AZ224" s="181"/>
      <c r="BA224" s="181"/>
      <c r="BB224" s="181"/>
      <c r="BC224" s="181"/>
      <c r="BD224" s="181"/>
      <c r="BE224" s="181"/>
      <c r="BF224" s="181"/>
      <c r="BG224" s="181"/>
      <c r="BH224" s="181"/>
      <c r="BI224" s="181"/>
      <c r="BJ224" s="181"/>
      <c r="BK224" s="181"/>
      <c r="BL224" s="181"/>
    </row>
    <row r="225" spans="1:98" x14ac:dyDescent="0.25">
      <c r="A225" s="64"/>
      <c r="B225" s="556"/>
      <c r="C225" s="557"/>
      <c r="D225" s="558"/>
      <c r="E225" s="556"/>
      <c r="F225" s="557"/>
      <c r="G225" s="557"/>
      <c r="H225" s="558"/>
      <c r="I225" s="48"/>
      <c r="J225" s="49"/>
      <c r="K225" s="49"/>
      <c r="L225" s="52"/>
      <c r="M225" s="315"/>
      <c r="N225" s="181"/>
      <c r="O225" s="64"/>
      <c r="P225" s="556"/>
      <c r="Q225" s="557"/>
      <c r="R225" s="558"/>
      <c r="S225" s="556"/>
      <c r="T225" s="557"/>
      <c r="U225" s="557"/>
      <c r="V225" s="558"/>
      <c r="W225" s="48"/>
      <c r="X225" s="49"/>
      <c r="Y225" s="49"/>
      <c r="Z225" s="52"/>
      <c r="AA225" s="181"/>
      <c r="AB225" s="181"/>
      <c r="AC225" s="64"/>
      <c r="AD225" s="556"/>
      <c r="AE225" s="557"/>
      <c r="AF225" s="558"/>
      <c r="AG225" s="556"/>
      <c r="AH225" s="557"/>
      <c r="AI225" s="557"/>
      <c r="AJ225" s="558"/>
      <c r="AK225" s="48"/>
      <c r="AL225" s="49"/>
      <c r="AM225" s="49"/>
      <c r="AN225" s="52"/>
      <c r="AX225" s="181"/>
      <c r="AY225" s="181"/>
      <c r="AZ225" s="181"/>
      <c r="BA225" s="181"/>
      <c r="BB225" s="181"/>
      <c r="BC225" s="181"/>
      <c r="BD225" s="181"/>
      <c r="BE225" s="181"/>
      <c r="BF225" s="181"/>
      <c r="BG225" s="181"/>
      <c r="BH225" s="181"/>
      <c r="BI225" s="181"/>
      <c r="BJ225" s="181"/>
      <c r="BK225" s="181"/>
      <c r="BL225" s="181"/>
    </row>
    <row r="226" spans="1:98" x14ac:dyDescent="0.25">
      <c r="A226" s="64"/>
      <c r="B226" s="556"/>
      <c r="C226" s="557"/>
      <c r="D226" s="558"/>
      <c r="E226" s="556"/>
      <c r="F226" s="557"/>
      <c r="G226" s="557"/>
      <c r="H226" s="558"/>
      <c r="I226" s="48"/>
      <c r="J226" s="49"/>
      <c r="K226" s="49"/>
      <c r="L226" s="52"/>
      <c r="M226" s="315"/>
      <c r="N226" s="181"/>
      <c r="O226" s="64"/>
      <c r="P226" s="556"/>
      <c r="Q226" s="557"/>
      <c r="R226" s="558"/>
      <c r="S226" s="556"/>
      <c r="T226" s="557"/>
      <c r="U226" s="557"/>
      <c r="V226" s="558"/>
      <c r="W226" s="48"/>
      <c r="X226" s="49"/>
      <c r="Y226" s="49"/>
      <c r="Z226" s="52"/>
      <c r="AA226" s="181"/>
      <c r="AB226" s="181"/>
      <c r="AC226" s="64"/>
      <c r="AD226" s="556"/>
      <c r="AE226" s="557"/>
      <c r="AF226" s="558"/>
      <c r="AG226" s="556"/>
      <c r="AH226" s="557"/>
      <c r="AI226" s="557"/>
      <c r="AJ226" s="558"/>
      <c r="AK226" s="48"/>
      <c r="AL226" s="49"/>
      <c r="AM226" s="49"/>
      <c r="AN226" s="52"/>
      <c r="AX226" s="181"/>
      <c r="AY226" s="181"/>
      <c r="AZ226" s="181"/>
      <c r="BA226" s="181"/>
      <c r="BB226" s="181"/>
      <c r="BC226" s="181"/>
      <c r="BD226" s="181"/>
      <c r="BE226" s="181"/>
      <c r="BF226" s="181"/>
      <c r="BG226" s="181"/>
      <c r="BH226" s="181"/>
      <c r="BI226" s="181"/>
      <c r="BJ226" s="181"/>
      <c r="BK226" s="181"/>
      <c r="BL226" s="181"/>
    </row>
    <row r="227" spans="1:98" x14ac:dyDescent="0.25">
      <c r="A227" s="64"/>
      <c r="B227" s="556"/>
      <c r="C227" s="557"/>
      <c r="D227" s="558"/>
      <c r="E227" s="556"/>
      <c r="F227" s="557"/>
      <c r="G227" s="557"/>
      <c r="H227" s="558"/>
      <c r="I227" s="48"/>
      <c r="J227" s="49"/>
      <c r="K227" s="49"/>
      <c r="L227" s="52"/>
      <c r="M227" s="315"/>
      <c r="N227" s="181"/>
      <c r="O227" s="64"/>
      <c r="P227" s="556"/>
      <c r="Q227" s="557"/>
      <c r="R227" s="558"/>
      <c r="S227" s="556"/>
      <c r="T227" s="557"/>
      <c r="U227" s="557"/>
      <c r="V227" s="558"/>
      <c r="W227" s="48"/>
      <c r="X227" s="49"/>
      <c r="Y227" s="49"/>
      <c r="Z227" s="52"/>
      <c r="AA227" s="181"/>
      <c r="AB227" s="181"/>
      <c r="AC227" s="64"/>
      <c r="AD227" s="556"/>
      <c r="AE227" s="557"/>
      <c r="AF227" s="558"/>
      <c r="AG227" s="556"/>
      <c r="AH227" s="557"/>
      <c r="AI227" s="557"/>
      <c r="AJ227" s="558"/>
      <c r="AK227" s="48"/>
      <c r="AL227" s="49"/>
      <c r="AM227" s="49"/>
      <c r="AN227" s="52"/>
      <c r="AX227" s="181"/>
      <c r="AY227" s="181"/>
      <c r="AZ227" s="181"/>
      <c r="BA227" s="181"/>
      <c r="BB227" s="181"/>
      <c r="BC227" s="181"/>
      <c r="BD227" s="181"/>
      <c r="BE227" s="181"/>
      <c r="BF227" s="181"/>
      <c r="BG227" s="181"/>
      <c r="BH227" s="181"/>
      <c r="BI227" s="181"/>
      <c r="BJ227" s="181"/>
      <c r="BK227" s="181"/>
      <c r="BL227" s="181"/>
    </row>
    <row r="228" spans="1:98" x14ac:dyDescent="0.25">
      <c r="A228" s="64"/>
      <c r="B228" s="556"/>
      <c r="C228" s="557"/>
      <c r="D228" s="558"/>
      <c r="E228" s="556"/>
      <c r="F228" s="557"/>
      <c r="G228" s="557"/>
      <c r="H228" s="558"/>
      <c r="I228" s="48"/>
      <c r="J228" s="49"/>
      <c r="K228" s="49"/>
      <c r="L228" s="52"/>
      <c r="M228" s="315"/>
      <c r="N228" s="181"/>
      <c r="O228" s="64"/>
      <c r="P228" s="556"/>
      <c r="Q228" s="557"/>
      <c r="R228" s="558"/>
      <c r="S228" s="556"/>
      <c r="T228" s="557"/>
      <c r="U228" s="557"/>
      <c r="V228" s="558"/>
      <c r="W228" s="48"/>
      <c r="X228" s="49"/>
      <c r="Y228" s="49"/>
      <c r="Z228" s="52"/>
      <c r="AA228" s="181"/>
      <c r="AB228" s="181"/>
      <c r="AC228" s="64"/>
      <c r="AD228" s="556"/>
      <c r="AE228" s="557"/>
      <c r="AF228" s="558"/>
      <c r="AG228" s="556"/>
      <c r="AH228" s="557"/>
      <c r="AI228" s="557"/>
      <c r="AJ228" s="558"/>
      <c r="AK228" s="48"/>
      <c r="AL228" s="49"/>
      <c r="AM228" s="49"/>
      <c r="AN228" s="52"/>
      <c r="AX228" s="181"/>
      <c r="AY228" s="181"/>
      <c r="AZ228" s="181"/>
      <c r="BA228" s="181"/>
      <c r="BB228" s="181"/>
      <c r="BC228" s="181"/>
      <c r="BD228" s="181"/>
      <c r="BE228" s="181"/>
      <c r="BF228" s="181"/>
      <c r="BG228" s="181"/>
      <c r="BH228" s="181"/>
      <c r="BI228" s="181"/>
      <c r="BJ228" s="181"/>
      <c r="BK228" s="181"/>
      <c r="BL228" s="181"/>
    </row>
    <row r="229" spans="1:98" x14ac:dyDescent="0.25">
      <c r="A229" s="64"/>
      <c r="B229" s="556"/>
      <c r="C229" s="557"/>
      <c r="D229" s="558"/>
      <c r="E229" s="556"/>
      <c r="F229" s="557"/>
      <c r="G229" s="557"/>
      <c r="H229" s="558"/>
      <c r="I229" s="48"/>
      <c r="J229" s="49"/>
      <c r="K229" s="49"/>
      <c r="L229" s="52"/>
      <c r="M229" s="315"/>
      <c r="N229" s="181"/>
      <c r="O229" s="64"/>
      <c r="P229" s="556"/>
      <c r="Q229" s="557"/>
      <c r="R229" s="558"/>
      <c r="S229" s="556"/>
      <c r="T229" s="557"/>
      <c r="U229" s="557"/>
      <c r="V229" s="558"/>
      <c r="W229" s="48"/>
      <c r="X229" s="49"/>
      <c r="Y229" s="49"/>
      <c r="Z229" s="52"/>
      <c r="AA229" s="181"/>
      <c r="AB229" s="181"/>
      <c r="AC229" s="64"/>
      <c r="AD229" s="556"/>
      <c r="AE229" s="557"/>
      <c r="AF229" s="558"/>
      <c r="AG229" s="556"/>
      <c r="AH229" s="557"/>
      <c r="AI229" s="557"/>
      <c r="AJ229" s="558"/>
      <c r="AK229" s="48"/>
      <c r="AL229" s="49"/>
      <c r="AM229" s="49"/>
      <c r="AN229" s="52"/>
      <c r="AX229" s="181"/>
      <c r="AY229" s="181"/>
      <c r="AZ229" s="181"/>
      <c r="BA229" s="181"/>
      <c r="BB229" s="181"/>
      <c r="BC229" s="181"/>
      <c r="BD229" s="181"/>
      <c r="BE229" s="181"/>
      <c r="BF229" s="181"/>
      <c r="BG229" s="181"/>
      <c r="BH229" s="181"/>
      <c r="BI229" s="181"/>
      <c r="BJ229" s="181"/>
      <c r="BK229" s="181"/>
      <c r="BL229" s="181"/>
    </row>
    <row r="230" spans="1:98" x14ac:dyDescent="0.25">
      <c r="A230" s="64"/>
      <c r="B230" s="556"/>
      <c r="C230" s="557"/>
      <c r="D230" s="558"/>
      <c r="E230" s="556"/>
      <c r="F230" s="557"/>
      <c r="G230" s="557"/>
      <c r="H230" s="558"/>
      <c r="I230" s="48"/>
      <c r="J230" s="49"/>
      <c r="K230" s="49"/>
      <c r="L230" s="52"/>
      <c r="M230" s="315"/>
      <c r="N230" s="181"/>
      <c r="O230" s="64"/>
      <c r="P230" s="556"/>
      <c r="Q230" s="557"/>
      <c r="R230" s="558"/>
      <c r="S230" s="556"/>
      <c r="T230" s="557"/>
      <c r="U230" s="557"/>
      <c r="V230" s="558"/>
      <c r="W230" s="48"/>
      <c r="X230" s="49"/>
      <c r="Y230" s="49"/>
      <c r="Z230" s="52"/>
      <c r="AA230" s="181"/>
      <c r="AB230" s="181"/>
      <c r="AC230" s="64"/>
      <c r="AD230" s="556"/>
      <c r="AE230" s="557"/>
      <c r="AF230" s="558"/>
      <c r="AG230" s="556"/>
      <c r="AH230" s="557"/>
      <c r="AI230" s="557"/>
      <c r="AJ230" s="558"/>
      <c r="AK230" s="48"/>
      <c r="AL230" s="49"/>
      <c r="AM230" s="49"/>
      <c r="AN230" s="52"/>
      <c r="AX230" s="181"/>
      <c r="AY230" s="181"/>
      <c r="AZ230" s="181"/>
      <c r="BA230" s="181"/>
      <c r="BB230" s="181"/>
      <c r="BC230" s="181"/>
      <c r="BD230" s="181"/>
      <c r="BE230" s="181"/>
      <c r="BF230" s="181"/>
      <c r="BG230" s="181"/>
      <c r="BH230" s="181"/>
      <c r="BI230" s="181"/>
      <c r="BJ230" s="181"/>
      <c r="BK230" s="181"/>
      <c r="BL230" s="181"/>
    </row>
    <row r="231" spans="1:98" x14ac:dyDescent="0.25">
      <c r="A231" s="64"/>
      <c r="B231" s="556"/>
      <c r="C231" s="557"/>
      <c r="D231" s="558"/>
      <c r="E231" s="556"/>
      <c r="F231" s="557"/>
      <c r="G231" s="557"/>
      <c r="H231" s="558"/>
      <c r="I231" s="48"/>
      <c r="J231" s="49"/>
      <c r="K231" s="49"/>
      <c r="L231" s="52"/>
      <c r="M231" s="315"/>
      <c r="N231" s="181"/>
      <c r="O231" s="64"/>
      <c r="P231" s="556"/>
      <c r="Q231" s="557"/>
      <c r="R231" s="558"/>
      <c r="S231" s="556"/>
      <c r="T231" s="557"/>
      <c r="U231" s="557"/>
      <c r="V231" s="558"/>
      <c r="W231" s="48"/>
      <c r="X231" s="49"/>
      <c r="Y231" s="49"/>
      <c r="Z231" s="52"/>
      <c r="AA231" s="181"/>
      <c r="AB231" s="181"/>
      <c r="AC231" s="64"/>
      <c r="AD231" s="556"/>
      <c r="AE231" s="557"/>
      <c r="AF231" s="558"/>
      <c r="AG231" s="556"/>
      <c r="AH231" s="557"/>
      <c r="AI231" s="557"/>
      <c r="AJ231" s="558"/>
      <c r="AK231" s="48"/>
      <c r="AL231" s="49"/>
      <c r="AM231" s="49"/>
      <c r="AN231" s="52"/>
      <c r="AX231" s="181"/>
      <c r="AY231" s="181"/>
      <c r="AZ231" s="181"/>
      <c r="BA231" s="181"/>
      <c r="BB231" s="181"/>
      <c r="BC231" s="181"/>
      <c r="BD231" s="181"/>
      <c r="BE231" s="181"/>
      <c r="BF231" s="181"/>
      <c r="BG231" s="181"/>
      <c r="BH231" s="181"/>
      <c r="BI231" s="181"/>
      <c r="BJ231" s="181"/>
      <c r="BK231" s="181"/>
      <c r="BL231" s="181"/>
    </row>
    <row r="232" spans="1:98" x14ac:dyDescent="0.25">
      <c r="A232" s="64"/>
      <c r="B232" s="556"/>
      <c r="C232" s="557"/>
      <c r="D232" s="558"/>
      <c r="E232" s="556"/>
      <c r="F232" s="557"/>
      <c r="G232" s="557"/>
      <c r="H232" s="558"/>
      <c r="I232" s="48"/>
      <c r="J232" s="49"/>
      <c r="K232" s="49"/>
      <c r="L232" s="52"/>
      <c r="M232" s="315"/>
      <c r="N232" s="181"/>
      <c r="O232" s="64"/>
      <c r="P232" s="556"/>
      <c r="Q232" s="557"/>
      <c r="R232" s="558"/>
      <c r="S232" s="556"/>
      <c r="T232" s="557"/>
      <c r="U232" s="557"/>
      <c r="V232" s="558"/>
      <c r="W232" s="48"/>
      <c r="X232" s="49"/>
      <c r="Y232" s="49"/>
      <c r="Z232" s="52"/>
      <c r="AA232" s="181"/>
      <c r="AB232" s="181"/>
      <c r="AC232" s="64"/>
      <c r="AD232" s="556"/>
      <c r="AE232" s="557"/>
      <c r="AF232" s="558"/>
      <c r="AG232" s="556"/>
      <c r="AH232" s="557"/>
      <c r="AI232" s="557"/>
      <c r="AJ232" s="558"/>
      <c r="AK232" s="48"/>
      <c r="AL232" s="49"/>
      <c r="AM232" s="49"/>
      <c r="AN232" s="52"/>
      <c r="AX232" s="181"/>
      <c r="AY232" s="181"/>
      <c r="AZ232" s="181"/>
      <c r="BA232" s="181"/>
      <c r="BB232" s="181"/>
      <c r="BC232" s="181"/>
      <c r="BD232" s="181"/>
      <c r="BE232" s="181"/>
      <c r="BF232" s="181"/>
      <c r="BG232" s="181"/>
      <c r="BH232" s="181"/>
      <c r="BI232" s="181"/>
      <c r="BJ232" s="181"/>
      <c r="BK232" s="181"/>
      <c r="BL232" s="181"/>
      <c r="BM232" s="177"/>
      <c r="BN232" s="177"/>
      <c r="BO232" s="177"/>
      <c r="BP232" s="177"/>
      <c r="BQ232" s="177"/>
      <c r="BR232" s="177"/>
    </row>
    <row r="233" spans="1:98" x14ac:dyDescent="0.25">
      <c r="A233" s="64"/>
      <c r="B233" s="556"/>
      <c r="C233" s="557"/>
      <c r="D233" s="558"/>
      <c r="E233" s="556"/>
      <c r="F233" s="557"/>
      <c r="G233" s="557"/>
      <c r="H233" s="558"/>
      <c r="I233" s="48"/>
      <c r="J233" s="49"/>
      <c r="K233" s="49"/>
      <c r="L233" s="52"/>
      <c r="M233" s="315"/>
      <c r="N233" s="181"/>
      <c r="O233" s="64"/>
      <c r="P233" s="556"/>
      <c r="Q233" s="557"/>
      <c r="R233" s="558"/>
      <c r="S233" s="556"/>
      <c r="T233" s="557"/>
      <c r="U233" s="557"/>
      <c r="V233" s="558"/>
      <c r="W233" s="48"/>
      <c r="X233" s="49"/>
      <c r="Y233" s="49"/>
      <c r="Z233" s="52"/>
      <c r="AA233" s="181"/>
      <c r="AB233" s="181"/>
      <c r="AC233" s="64"/>
      <c r="AD233" s="556"/>
      <c r="AE233" s="557"/>
      <c r="AF233" s="558"/>
      <c r="AG233" s="556"/>
      <c r="AH233" s="557"/>
      <c r="AI233" s="557"/>
      <c r="AJ233" s="558"/>
      <c r="AK233" s="48"/>
      <c r="AL233" s="49"/>
      <c r="AM233" s="49"/>
      <c r="AN233" s="52"/>
      <c r="AX233" s="181"/>
      <c r="AY233" s="181"/>
      <c r="AZ233" s="181"/>
      <c r="BA233" s="181"/>
      <c r="BB233" s="181"/>
      <c r="BC233" s="181"/>
      <c r="BD233" s="181"/>
      <c r="BE233" s="181"/>
      <c r="BF233" s="181"/>
      <c r="BG233" s="181"/>
      <c r="BH233" s="181"/>
      <c r="BI233" s="181"/>
      <c r="BJ233" s="181"/>
      <c r="BK233" s="181"/>
      <c r="BL233" s="181"/>
    </row>
    <row r="234" spans="1:98" ht="15" customHeight="1" x14ac:dyDescent="0.25">
      <c r="A234" s="64"/>
      <c r="B234" s="556"/>
      <c r="C234" s="557"/>
      <c r="D234" s="558"/>
      <c r="E234" s="556"/>
      <c r="F234" s="557"/>
      <c r="G234" s="557"/>
      <c r="H234" s="558"/>
      <c r="I234" s="48"/>
      <c r="J234" s="49"/>
      <c r="K234" s="49"/>
      <c r="L234" s="52"/>
      <c r="M234" s="315"/>
      <c r="N234" s="181"/>
      <c r="O234" s="64"/>
      <c r="P234" s="556"/>
      <c r="Q234" s="557"/>
      <c r="R234" s="558"/>
      <c r="S234" s="556"/>
      <c r="T234" s="557"/>
      <c r="U234" s="557"/>
      <c r="V234" s="558"/>
      <c r="W234" s="48"/>
      <c r="X234" s="49"/>
      <c r="Y234" s="49"/>
      <c r="Z234" s="52"/>
      <c r="AA234" s="181"/>
      <c r="AB234" s="181"/>
      <c r="AC234" s="64"/>
      <c r="AD234" s="556"/>
      <c r="AE234" s="557"/>
      <c r="AF234" s="558"/>
      <c r="AG234" s="556"/>
      <c r="AH234" s="557"/>
      <c r="AI234" s="557"/>
      <c r="AJ234" s="558"/>
      <c r="AK234" s="48"/>
      <c r="AL234" s="49"/>
      <c r="AM234" s="49"/>
      <c r="AN234" s="52"/>
      <c r="AX234" s="181"/>
      <c r="AY234" s="181"/>
      <c r="AZ234" s="181"/>
      <c r="BA234" s="181"/>
      <c r="BB234" s="181"/>
      <c r="BC234" s="181"/>
      <c r="BD234" s="181"/>
      <c r="BE234" s="181"/>
      <c r="BF234" s="181"/>
      <c r="BG234" s="181"/>
      <c r="BH234" s="181"/>
      <c r="BI234" s="181"/>
      <c r="BJ234" s="181"/>
      <c r="BK234" s="181"/>
      <c r="BL234" s="181"/>
    </row>
    <row r="235" spans="1:98" x14ac:dyDescent="0.25">
      <c r="A235" s="64"/>
      <c r="B235" s="556"/>
      <c r="C235" s="557"/>
      <c r="D235" s="558"/>
      <c r="E235" s="556"/>
      <c r="F235" s="557"/>
      <c r="G235" s="557"/>
      <c r="H235" s="558"/>
      <c r="I235" s="48"/>
      <c r="J235" s="49"/>
      <c r="K235" s="49"/>
      <c r="L235" s="52"/>
      <c r="M235" s="334"/>
      <c r="N235" s="181"/>
      <c r="O235" s="64"/>
      <c r="P235" s="556"/>
      <c r="Q235" s="557"/>
      <c r="R235" s="558"/>
      <c r="S235" s="556"/>
      <c r="T235" s="557"/>
      <c r="U235" s="557"/>
      <c r="V235" s="558"/>
      <c r="W235" s="48"/>
      <c r="X235" s="49"/>
      <c r="Y235" s="49"/>
      <c r="Z235" s="52"/>
      <c r="AA235" s="181"/>
      <c r="AB235" s="181"/>
      <c r="AC235" s="64"/>
      <c r="AD235" s="556"/>
      <c r="AE235" s="557"/>
      <c r="AF235" s="558"/>
      <c r="AG235" s="556"/>
      <c r="AH235" s="557"/>
      <c r="AI235" s="557"/>
      <c r="AJ235" s="558"/>
      <c r="AK235" s="48"/>
      <c r="AL235" s="49"/>
      <c r="AM235" s="49"/>
      <c r="AN235" s="52"/>
      <c r="AX235" s="181"/>
      <c r="AY235" s="181"/>
      <c r="AZ235" s="181"/>
      <c r="BA235" s="181"/>
      <c r="BB235" s="181"/>
      <c r="BC235" s="181"/>
      <c r="BD235" s="181"/>
      <c r="BE235" s="181"/>
      <c r="BF235" s="181"/>
      <c r="BG235" s="181"/>
      <c r="BH235" s="181"/>
      <c r="BI235" s="181"/>
      <c r="BJ235" s="181"/>
      <c r="BK235" s="181"/>
      <c r="BL235" s="181"/>
    </row>
    <row r="236" spans="1:98" x14ac:dyDescent="0.25">
      <c r="A236" s="64"/>
      <c r="B236" s="556"/>
      <c r="C236" s="557"/>
      <c r="D236" s="558"/>
      <c r="E236" s="556"/>
      <c r="F236" s="557"/>
      <c r="G236" s="557"/>
      <c r="H236" s="558"/>
      <c r="I236" s="48"/>
      <c r="J236" s="49"/>
      <c r="K236" s="49"/>
      <c r="L236" s="52"/>
      <c r="M236" s="334"/>
      <c r="N236" s="181"/>
      <c r="O236" s="64"/>
      <c r="P236" s="556"/>
      <c r="Q236" s="557"/>
      <c r="R236" s="558"/>
      <c r="S236" s="556"/>
      <c r="T236" s="557"/>
      <c r="U236" s="557"/>
      <c r="V236" s="558"/>
      <c r="W236" s="48"/>
      <c r="X236" s="49"/>
      <c r="Y236" s="49"/>
      <c r="Z236" s="52"/>
      <c r="AA236" s="181"/>
      <c r="AB236" s="181"/>
      <c r="AC236" s="64"/>
      <c r="AD236" s="556"/>
      <c r="AE236" s="557"/>
      <c r="AF236" s="558"/>
      <c r="AG236" s="556"/>
      <c r="AH236" s="557"/>
      <c r="AI236" s="557"/>
      <c r="AJ236" s="558"/>
      <c r="AK236" s="48"/>
      <c r="AL236" s="49"/>
      <c r="AM236" s="49"/>
      <c r="AN236" s="52"/>
      <c r="AX236" s="181"/>
      <c r="AY236" s="181"/>
      <c r="AZ236" s="181"/>
      <c r="BA236" s="181"/>
      <c r="BB236" s="181"/>
      <c r="BC236" s="181"/>
      <c r="BD236" s="181"/>
      <c r="BE236" s="181"/>
      <c r="BF236" s="181"/>
      <c r="BG236" s="181"/>
      <c r="BH236" s="181"/>
      <c r="BI236" s="181"/>
      <c r="BJ236" s="181"/>
      <c r="BK236" s="181"/>
      <c r="BL236" s="181"/>
    </row>
    <row r="237" spans="1:98" x14ac:dyDescent="0.25">
      <c r="A237" s="64"/>
      <c r="B237" s="556"/>
      <c r="C237" s="557"/>
      <c r="D237" s="558"/>
      <c r="E237" s="556"/>
      <c r="F237" s="557"/>
      <c r="G237" s="557"/>
      <c r="H237" s="558"/>
      <c r="I237" s="48"/>
      <c r="J237" s="49"/>
      <c r="K237" s="49"/>
      <c r="L237" s="52"/>
      <c r="M237" s="334"/>
      <c r="N237" s="181"/>
      <c r="O237" s="64"/>
      <c r="P237" s="556"/>
      <c r="Q237" s="557"/>
      <c r="R237" s="558"/>
      <c r="S237" s="556"/>
      <c r="T237" s="557"/>
      <c r="U237" s="557"/>
      <c r="V237" s="558"/>
      <c r="W237" s="48"/>
      <c r="X237" s="49"/>
      <c r="Y237" s="49"/>
      <c r="Z237" s="52"/>
      <c r="AA237" s="181"/>
      <c r="AB237" s="181"/>
      <c r="AC237" s="64"/>
      <c r="AD237" s="556"/>
      <c r="AE237" s="557"/>
      <c r="AF237" s="558"/>
      <c r="AG237" s="556"/>
      <c r="AH237" s="557"/>
      <c r="AI237" s="557"/>
      <c r="AJ237" s="558"/>
      <c r="AK237" s="48"/>
      <c r="AL237" s="49"/>
      <c r="AM237" s="49"/>
      <c r="AN237" s="52"/>
      <c r="AX237" s="181"/>
      <c r="AY237" s="181"/>
      <c r="AZ237" s="181"/>
      <c r="BA237" s="181"/>
      <c r="BB237" s="181"/>
      <c r="BC237" s="181"/>
      <c r="BD237" s="181"/>
      <c r="BE237" s="181"/>
      <c r="BF237" s="181"/>
      <c r="BG237" s="181"/>
      <c r="BH237" s="181"/>
      <c r="BI237" s="181"/>
      <c r="BJ237" s="181"/>
      <c r="BK237" s="181"/>
      <c r="BL237" s="181"/>
    </row>
    <row r="238" spans="1:98" x14ac:dyDescent="0.25">
      <c r="A238" s="64"/>
      <c r="B238" s="556"/>
      <c r="C238" s="557"/>
      <c r="D238" s="558"/>
      <c r="E238" s="556"/>
      <c r="F238" s="557"/>
      <c r="G238" s="557"/>
      <c r="H238" s="558"/>
      <c r="I238" s="48"/>
      <c r="J238" s="49"/>
      <c r="K238" s="49"/>
      <c r="L238" s="52"/>
      <c r="M238" s="334"/>
      <c r="N238" s="181"/>
      <c r="O238" s="64"/>
      <c r="P238" s="556"/>
      <c r="Q238" s="557"/>
      <c r="R238" s="558"/>
      <c r="S238" s="556"/>
      <c r="T238" s="557"/>
      <c r="U238" s="557"/>
      <c r="V238" s="558"/>
      <c r="W238" s="48"/>
      <c r="X238" s="49"/>
      <c r="Y238" s="49"/>
      <c r="Z238" s="52"/>
      <c r="AA238" s="181"/>
      <c r="AB238" s="181"/>
      <c r="AC238" s="64"/>
      <c r="AD238" s="556"/>
      <c r="AE238" s="557"/>
      <c r="AF238" s="558"/>
      <c r="AG238" s="556"/>
      <c r="AH238" s="557"/>
      <c r="AI238" s="557"/>
      <c r="AJ238" s="558"/>
      <c r="AK238" s="48"/>
      <c r="AL238" s="49"/>
      <c r="AM238" s="49"/>
      <c r="AN238" s="52"/>
      <c r="AX238" s="181"/>
      <c r="AY238" s="181"/>
      <c r="AZ238" s="181"/>
      <c r="BA238" s="181"/>
      <c r="BB238" s="181"/>
      <c r="BC238" s="181"/>
      <c r="BD238" s="181"/>
      <c r="BE238" s="181"/>
      <c r="BF238" s="181"/>
      <c r="BG238" s="181"/>
      <c r="BH238" s="181"/>
      <c r="BI238" s="181"/>
      <c r="BJ238" s="181"/>
      <c r="BK238" s="181"/>
      <c r="BL238" s="181"/>
    </row>
    <row r="239" spans="1:98" x14ac:dyDescent="0.25">
      <c r="A239" s="64"/>
      <c r="B239" s="556"/>
      <c r="C239" s="557"/>
      <c r="D239" s="558"/>
      <c r="E239" s="556"/>
      <c r="F239" s="557"/>
      <c r="G239" s="557"/>
      <c r="H239" s="558"/>
      <c r="I239" s="48"/>
      <c r="J239" s="49"/>
      <c r="K239" s="49"/>
      <c r="L239" s="52"/>
      <c r="M239" s="334"/>
      <c r="N239" s="181"/>
      <c r="O239" s="64"/>
      <c r="P239" s="556"/>
      <c r="Q239" s="557"/>
      <c r="R239" s="558"/>
      <c r="S239" s="556"/>
      <c r="T239" s="557"/>
      <c r="U239" s="557"/>
      <c r="V239" s="558"/>
      <c r="W239" s="48"/>
      <c r="X239" s="49"/>
      <c r="Y239" s="49"/>
      <c r="Z239" s="52"/>
      <c r="AA239" s="181"/>
      <c r="AB239" s="181"/>
      <c r="AC239" s="64"/>
      <c r="AD239" s="556"/>
      <c r="AE239" s="557"/>
      <c r="AF239" s="558"/>
      <c r="AG239" s="556"/>
      <c r="AH239" s="557"/>
      <c r="AI239" s="557"/>
      <c r="AJ239" s="558"/>
      <c r="AK239" s="48"/>
      <c r="AL239" s="49"/>
      <c r="AM239" s="49"/>
      <c r="AN239" s="52"/>
      <c r="AX239" s="181"/>
      <c r="AY239" s="181"/>
      <c r="AZ239" s="181"/>
      <c r="BA239" s="181"/>
      <c r="BB239" s="181"/>
      <c r="BC239" s="181"/>
      <c r="BD239" s="181"/>
      <c r="BE239" s="181"/>
      <c r="BF239" s="181"/>
      <c r="BG239" s="181"/>
      <c r="BH239" s="181"/>
      <c r="BI239" s="181"/>
      <c r="BJ239" s="181"/>
      <c r="BK239" s="181"/>
      <c r="BL239" s="181"/>
      <c r="CN239" s="177"/>
      <c r="CO239" s="177"/>
      <c r="CP239" s="177"/>
      <c r="CQ239" s="177"/>
      <c r="CR239" s="177"/>
      <c r="CS239" s="177"/>
      <c r="CT239" s="177"/>
    </row>
    <row r="240" spans="1:98" s="177" customFormat="1" ht="15.75" thickBot="1" x14ac:dyDescent="0.3">
      <c r="A240" s="65"/>
      <c r="B240" s="556"/>
      <c r="C240" s="557"/>
      <c r="D240" s="558"/>
      <c r="E240" s="556"/>
      <c r="F240" s="557"/>
      <c r="G240" s="557"/>
      <c r="H240" s="558"/>
      <c r="I240" s="53"/>
      <c r="J240" s="67"/>
      <c r="K240" s="67"/>
      <c r="L240" s="54"/>
      <c r="M240" s="334"/>
      <c r="N240" s="200"/>
      <c r="O240" s="65"/>
      <c r="P240" s="556"/>
      <c r="Q240" s="557"/>
      <c r="R240" s="558"/>
      <c r="S240" s="556"/>
      <c r="T240" s="557"/>
      <c r="U240" s="557"/>
      <c r="V240" s="558"/>
      <c r="W240" s="53"/>
      <c r="X240" s="67"/>
      <c r="Y240" s="67"/>
      <c r="Z240" s="54"/>
      <c r="AA240" s="180"/>
      <c r="AB240" s="180"/>
      <c r="AC240" s="65"/>
      <c r="AD240" s="556"/>
      <c r="AE240" s="557"/>
      <c r="AF240" s="558"/>
      <c r="AG240" s="556"/>
      <c r="AH240" s="557"/>
      <c r="AI240" s="557"/>
      <c r="AJ240" s="558"/>
      <c r="AK240" s="53"/>
      <c r="AL240" s="67"/>
      <c r="AM240" s="67"/>
      <c r="AN240" s="54"/>
      <c r="AX240" s="180"/>
      <c r="AY240" s="180"/>
      <c r="AZ240" s="181"/>
      <c r="BA240" s="181"/>
      <c r="BB240" s="181"/>
      <c r="BC240" s="181"/>
      <c r="BD240" s="181"/>
      <c r="BE240" s="181"/>
      <c r="BF240" s="181"/>
      <c r="BG240" s="181"/>
      <c r="BH240" s="181"/>
      <c r="BI240" s="181"/>
      <c r="BJ240" s="181"/>
      <c r="BK240" s="181"/>
      <c r="BL240" s="181"/>
      <c r="BM240" s="182"/>
      <c r="BN240" s="182"/>
      <c r="BO240" s="182"/>
      <c r="BP240" s="182"/>
      <c r="BQ240" s="182"/>
      <c r="BR240" s="182"/>
      <c r="BS240" s="182"/>
      <c r="BT240" s="182"/>
      <c r="BU240" s="182"/>
      <c r="BV240" s="182"/>
      <c r="BW240" s="182"/>
      <c r="BX240" s="182"/>
      <c r="BY240" s="182"/>
      <c r="BZ240" s="182"/>
      <c r="CA240" s="182"/>
      <c r="CB240" s="182"/>
      <c r="CC240" s="182"/>
      <c r="CD240" s="182"/>
      <c r="CE240" s="182"/>
      <c r="CF240" s="182"/>
      <c r="CG240" s="182"/>
      <c r="CH240" s="182"/>
      <c r="CI240" s="182"/>
      <c r="CJ240" s="182"/>
      <c r="CK240" s="182"/>
      <c r="CL240" s="182"/>
      <c r="CM240" s="182"/>
    </row>
    <row r="241" spans="1:98" s="177" customFormat="1" x14ac:dyDescent="0.25">
      <c r="A241" s="180"/>
      <c r="B241" s="180"/>
      <c r="C241" s="180"/>
      <c r="D241" s="180"/>
      <c r="E241" s="180"/>
      <c r="F241" s="180"/>
      <c r="G241" s="180"/>
      <c r="H241" s="180"/>
      <c r="I241" s="328">
        <f>IF(SUM(I210:I240)&gt;0,GEOMEAN(I210:I240),0)</f>
        <v>0</v>
      </c>
      <c r="J241" s="328">
        <f t="shared" ref="J241:L241" si="15">IF(SUM(J210:J240)&gt;0,GEOMEAN(J210:J240),0)</f>
        <v>0</v>
      </c>
      <c r="K241" s="328">
        <f t="shared" si="15"/>
        <v>0</v>
      </c>
      <c r="L241" s="328">
        <f t="shared" si="15"/>
        <v>0</v>
      </c>
      <c r="M241" s="180"/>
      <c r="N241" s="335"/>
      <c r="O241" s="180"/>
      <c r="P241" s="180"/>
      <c r="Q241" s="180"/>
      <c r="R241" s="180"/>
      <c r="S241" s="180"/>
      <c r="T241" s="180"/>
      <c r="U241" s="180"/>
      <c r="V241" s="180"/>
      <c r="W241" s="328">
        <f>IF(SUM(W210:W240)&gt;0,GEOMEAN(W210:W240),0)</f>
        <v>0</v>
      </c>
      <c r="X241" s="328">
        <f t="shared" ref="X241:Z241" si="16">IF(SUM(X210:X240)&gt;0,GEOMEAN(X210:X240),0)</f>
        <v>0</v>
      </c>
      <c r="Y241" s="328">
        <f t="shared" si="16"/>
        <v>0</v>
      </c>
      <c r="Z241" s="328">
        <f t="shared" si="16"/>
        <v>0</v>
      </c>
      <c r="AA241" s="181"/>
      <c r="AB241" s="181"/>
      <c r="AC241" s="180"/>
      <c r="AD241" s="180"/>
      <c r="AE241" s="180"/>
      <c r="AF241" s="180"/>
      <c r="AG241" s="180"/>
      <c r="AH241" s="180"/>
      <c r="AI241" s="180"/>
      <c r="AJ241" s="180"/>
      <c r="AK241" s="328">
        <f>IF(SUM(AK210:AK240)&gt;0,GEOMEAN(AK210:AK240),0)</f>
        <v>0</v>
      </c>
      <c r="AL241" s="328">
        <f t="shared" ref="AL241:AN241" si="17">IF(SUM(AL210:AL240)&gt;0,GEOMEAN(AL210:AL240),0)</f>
        <v>0</v>
      </c>
      <c r="AM241" s="328">
        <f t="shared" si="17"/>
        <v>0</v>
      </c>
      <c r="AN241" s="328">
        <f t="shared" si="17"/>
        <v>0</v>
      </c>
      <c r="AX241" s="180"/>
      <c r="AY241" s="180"/>
      <c r="AZ241" s="181"/>
      <c r="BA241" s="181"/>
      <c r="BB241" s="181"/>
      <c r="BC241" s="181"/>
      <c r="BD241" s="181"/>
      <c r="BE241" s="181"/>
      <c r="BF241" s="181"/>
      <c r="BG241" s="181"/>
      <c r="BH241" s="181"/>
      <c r="BI241" s="181"/>
      <c r="BJ241" s="181"/>
      <c r="BK241" s="181"/>
      <c r="BL241" s="181"/>
      <c r="BM241" s="182"/>
      <c r="BN241" s="182"/>
      <c r="BO241" s="182"/>
      <c r="BP241" s="182"/>
      <c r="BQ241" s="182"/>
      <c r="BR241" s="182"/>
      <c r="BS241" s="182"/>
      <c r="BT241" s="182"/>
      <c r="BU241" s="182"/>
      <c r="BV241" s="182"/>
      <c r="BW241" s="182"/>
      <c r="BX241" s="182"/>
      <c r="BY241" s="182"/>
      <c r="BZ241" s="182"/>
      <c r="CA241" s="182"/>
      <c r="CB241" s="182"/>
      <c r="CC241" s="182"/>
      <c r="CD241" s="182"/>
      <c r="CE241" s="182"/>
      <c r="CF241" s="182"/>
      <c r="CG241" s="182"/>
      <c r="CH241" s="182"/>
      <c r="CI241" s="182"/>
      <c r="CJ241" s="182"/>
      <c r="CK241" s="182"/>
      <c r="CL241" s="182"/>
      <c r="CM241" s="182"/>
    </row>
    <row r="242" spans="1:98" s="177" customFormat="1" ht="15.75" thickBot="1" x14ac:dyDescent="0.3">
      <c r="A242" s="180"/>
      <c r="B242" s="180"/>
      <c r="C242" s="180"/>
      <c r="D242" s="180"/>
      <c r="E242" s="180"/>
      <c r="F242" s="180"/>
      <c r="G242" s="180"/>
      <c r="H242" s="180"/>
      <c r="I242" s="328"/>
      <c r="J242" s="328"/>
      <c r="K242" s="328"/>
      <c r="L242" s="328"/>
      <c r="M242" s="180"/>
      <c r="N242" s="335"/>
      <c r="O242" s="180"/>
      <c r="P242" s="180"/>
      <c r="Q242" s="180"/>
      <c r="R242" s="180"/>
      <c r="S242" s="180"/>
      <c r="T242" s="180"/>
      <c r="U242" s="180"/>
      <c r="V242" s="180"/>
      <c r="W242" s="328"/>
      <c r="X242" s="328"/>
      <c r="Y242" s="328"/>
      <c r="Z242" s="328"/>
      <c r="AA242" s="181"/>
      <c r="AB242" s="181"/>
      <c r="AC242" s="180"/>
      <c r="AD242" s="180"/>
      <c r="AE242" s="180"/>
      <c r="AF242" s="180"/>
      <c r="AG242" s="180"/>
      <c r="AH242" s="180"/>
      <c r="AI242" s="180"/>
      <c r="AJ242" s="180"/>
      <c r="AK242" s="328"/>
      <c r="AL242" s="328"/>
      <c r="AM242" s="328"/>
      <c r="AN242" s="328"/>
      <c r="AX242" s="180"/>
      <c r="AY242" s="180"/>
      <c r="AZ242" s="181"/>
      <c r="BA242" s="181"/>
      <c r="BB242" s="181"/>
      <c r="BC242" s="181"/>
      <c r="BD242" s="181"/>
      <c r="BE242" s="181"/>
      <c r="BF242" s="181"/>
      <c r="BG242" s="181"/>
      <c r="BH242" s="181"/>
      <c r="BI242" s="181"/>
      <c r="BJ242" s="181"/>
      <c r="BK242" s="181"/>
      <c r="BL242" s="181"/>
      <c r="BM242" s="182"/>
      <c r="BN242" s="182"/>
      <c r="BO242" s="182"/>
      <c r="BP242" s="182"/>
      <c r="BQ242" s="182"/>
      <c r="BR242" s="182"/>
      <c r="CN242" s="182"/>
      <c r="CO242" s="182"/>
      <c r="CP242" s="182"/>
      <c r="CQ242" s="182"/>
      <c r="CR242" s="182"/>
      <c r="CS242" s="182"/>
      <c r="CT242" s="182"/>
    </row>
    <row r="243" spans="1:98" ht="15.75" thickBot="1" x14ac:dyDescent="0.3">
      <c r="A243" s="621" t="s">
        <v>178</v>
      </c>
      <c r="B243" s="622"/>
      <c r="C243" s="622"/>
      <c r="D243" s="622"/>
      <c r="E243" s="622"/>
      <c r="F243" s="622"/>
      <c r="G243" s="622"/>
      <c r="H243" s="622"/>
      <c r="I243" s="622"/>
      <c r="J243" s="622"/>
      <c r="K243" s="622"/>
      <c r="L243" s="622"/>
      <c r="M243" s="622"/>
      <c r="N243" s="622"/>
      <c r="O243" s="622"/>
      <c r="P243" s="622"/>
      <c r="Q243" s="622"/>
      <c r="R243" s="622"/>
      <c r="S243" s="622"/>
      <c r="T243" s="622"/>
      <c r="U243" s="622"/>
      <c r="V243" s="622"/>
      <c r="W243" s="622"/>
      <c r="X243" s="622"/>
      <c r="Y243" s="622"/>
      <c r="Z243" s="622"/>
      <c r="AA243" s="622"/>
      <c r="AB243" s="622"/>
      <c r="AC243" s="622"/>
      <c r="AD243" s="622"/>
      <c r="AE243" s="622"/>
      <c r="AF243" s="622"/>
      <c r="AG243" s="622"/>
      <c r="AH243" s="622"/>
      <c r="AI243" s="622"/>
      <c r="AJ243" s="622"/>
      <c r="AK243" s="622"/>
      <c r="AL243" s="622"/>
      <c r="AM243" s="622"/>
      <c r="AN243" s="623"/>
      <c r="AX243" s="181"/>
      <c r="AY243" s="181"/>
      <c r="AZ243" s="181"/>
      <c r="BA243" s="181"/>
      <c r="BB243" s="181"/>
      <c r="BC243" s="181"/>
      <c r="BD243" s="181"/>
      <c r="BE243" s="181"/>
      <c r="BF243" s="181"/>
      <c r="BG243" s="181"/>
      <c r="BH243" s="181"/>
      <c r="BI243" s="181"/>
      <c r="BJ243" s="181"/>
      <c r="BK243" s="181"/>
      <c r="BL243" s="181"/>
      <c r="BS243" s="177"/>
      <c r="BT243" s="177"/>
      <c r="BU243" s="177"/>
      <c r="BV243" s="177"/>
      <c r="BW243" s="177"/>
      <c r="BX243" s="177"/>
      <c r="BY243" s="177"/>
      <c r="BZ243" s="177"/>
      <c r="CA243" s="177"/>
      <c r="CB243" s="177"/>
      <c r="CC243" s="177"/>
      <c r="CD243" s="177"/>
      <c r="CE243" s="177"/>
      <c r="CF243" s="177"/>
      <c r="CG243" s="177"/>
      <c r="CH243" s="177"/>
      <c r="CI243" s="177"/>
      <c r="CJ243" s="177"/>
      <c r="CK243" s="177"/>
      <c r="CL243" s="177"/>
      <c r="CM243" s="177"/>
    </row>
    <row r="244" spans="1:98" ht="15.75" thickBot="1" x14ac:dyDescent="0.3">
      <c r="A244" s="624"/>
      <c r="B244" s="625"/>
      <c r="C244" s="625"/>
      <c r="D244" s="625"/>
      <c r="E244" s="625"/>
      <c r="F244" s="625"/>
      <c r="G244" s="625"/>
      <c r="H244" s="625"/>
      <c r="I244" s="625"/>
      <c r="J244" s="625"/>
      <c r="K244" s="625"/>
      <c r="L244" s="625"/>
      <c r="M244" s="625"/>
      <c r="N244" s="625"/>
      <c r="O244" s="625"/>
      <c r="P244" s="625"/>
      <c r="Q244" s="625"/>
      <c r="R244" s="625"/>
      <c r="S244" s="625"/>
      <c r="T244" s="625"/>
      <c r="U244" s="625"/>
      <c r="V244" s="625"/>
      <c r="W244" s="625"/>
      <c r="X244" s="625"/>
      <c r="Y244" s="625"/>
      <c r="Z244" s="625"/>
      <c r="AA244" s="625"/>
      <c r="AB244" s="625"/>
      <c r="AC244" s="625"/>
      <c r="AD244" s="625"/>
      <c r="AE244" s="625"/>
      <c r="AF244" s="625"/>
      <c r="AG244" s="625"/>
      <c r="AH244" s="625"/>
      <c r="AI244" s="625"/>
      <c r="AJ244" s="625"/>
      <c r="AK244" s="625"/>
      <c r="AL244" s="625"/>
      <c r="AM244" s="625"/>
      <c r="AN244" s="626"/>
      <c r="AX244" s="181"/>
      <c r="AY244" s="181"/>
      <c r="AZ244" s="181"/>
      <c r="BA244" s="181"/>
      <c r="BB244" s="181"/>
      <c r="BC244" s="181"/>
      <c r="BD244" s="181"/>
      <c r="BE244" s="181"/>
      <c r="BF244" s="181"/>
      <c r="BG244" s="181"/>
      <c r="BH244" s="181"/>
      <c r="BI244" s="181"/>
      <c r="BJ244" s="181"/>
      <c r="BK244" s="181"/>
      <c r="BL244" s="181"/>
      <c r="BS244" s="177"/>
      <c r="BT244" s="177"/>
      <c r="BU244" s="177"/>
      <c r="BV244" s="177"/>
      <c r="BW244" s="177"/>
      <c r="BX244" s="177"/>
      <c r="BY244" s="177"/>
      <c r="BZ244" s="177"/>
      <c r="CA244" s="177"/>
      <c r="CB244" s="177"/>
      <c r="CC244" s="177"/>
      <c r="CD244" s="177"/>
      <c r="CE244" s="177"/>
      <c r="CF244" s="177"/>
      <c r="CG244" s="177"/>
      <c r="CH244" s="177"/>
      <c r="CI244" s="177"/>
      <c r="CJ244" s="177"/>
      <c r="CK244" s="177"/>
      <c r="CL244" s="177"/>
      <c r="CM244" s="177"/>
    </row>
    <row r="245" spans="1:98" x14ac:dyDescent="0.25">
      <c r="A245" s="181"/>
      <c r="B245" s="181"/>
      <c r="C245" s="181"/>
      <c r="D245" s="181"/>
      <c r="E245" s="181"/>
      <c r="F245" s="181"/>
      <c r="G245" s="181"/>
      <c r="H245" s="181"/>
      <c r="I245" s="181"/>
      <c r="J245" s="181"/>
      <c r="K245" s="181"/>
      <c r="L245" s="181"/>
      <c r="M245" s="181"/>
      <c r="N245" s="181"/>
      <c r="O245" s="181"/>
      <c r="P245" s="181"/>
      <c r="Q245" s="181"/>
      <c r="R245" s="181"/>
      <c r="S245" s="181"/>
      <c r="T245" s="181"/>
      <c r="U245" s="181"/>
      <c r="V245" s="181"/>
      <c r="W245" s="181"/>
      <c r="X245" s="181"/>
      <c r="Y245" s="181"/>
      <c r="Z245" s="181"/>
      <c r="AA245" s="181"/>
      <c r="AB245" s="181"/>
      <c r="AC245" s="181"/>
      <c r="AD245" s="181"/>
      <c r="AE245" s="181"/>
      <c r="AF245" s="181"/>
      <c r="AG245" s="181"/>
      <c r="AH245" s="181"/>
      <c r="AI245" s="181"/>
      <c r="AJ245" s="180"/>
      <c r="AX245" s="181"/>
      <c r="AY245" s="181"/>
      <c r="AZ245" s="181"/>
      <c r="BA245" s="181"/>
      <c r="BB245" s="181"/>
      <c r="BC245" s="181"/>
      <c r="BD245" s="181"/>
      <c r="BE245" s="181"/>
      <c r="BF245" s="181"/>
      <c r="BG245" s="181"/>
      <c r="BH245" s="181"/>
      <c r="BI245" s="181"/>
      <c r="BJ245" s="181"/>
      <c r="BK245" s="181"/>
      <c r="BL245" s="181"/>
    </row>
    <row r="246" spans="1:98" x14ac:dyDescent="0.25">
      <c r="A246" s="181"/>
      <c r="B246" s="181"/>
      <c r="C246" s="181"/>
      <c r="D246" s="181"/>
      <c r="E246" s="181"/>
      <c r="F246" s="181"/>
      <c r="G246" s="181"/>
      <c r="H246" s="181"/>
      <c r="I246" s="181"/>
      <c r="J246" s="181"/>
      <c r="K246" s="181"/>
      <c r="L246" s="181"/>
      <c r="M246" s="181"/>
      <c r="N246" s="181"/>
      <c r="O246" s="181"/>
      <c r="P246" s="181"/>
      <c r="Q246" s="181"/>
      <c r="R246" s="181"/>
      <c r="S246" s="181"/>
      <c r="T246" s="181"/>
      <c r="U246" s="181"/>
      <c r="V246" s="181"/>
      <c r="W246" s="181"/>
      <c r="X246" s="181"/>
      <c r="Y246" s="181"/>
      <c r="Z246" s="181"/>
      <c r="AA246" s="181"/>
      <c r="AB246" s="181"/>
      <c r="AC246" s="181"/>
      <c r="AD246" s="181"/>
      <c r="AE246" s="181"/>
      <c r="AF246" s="181"/>
      <c r="AG246" s="181"/>
      <c r="AH246" s="181"/>
      <c r="AI246" s="181"/>
      <c r="AJ246" s="180"/>
      <c r="AX246" s="181"/>
      <c r="AY246" s="181"/>
      <c r="AZ246" s="181"/>
      <c r="BA246" s="181"/>
      <c r="BB246" s="181"/>
      <c r="BC246" s="181"/>
      <c r="BD246" s="181"/>
      <c r="BE246" s="181"/>
      <c r="BF246" s="181"/>
      <c r="BG246" s="181"/>
      <c r="BH246" s="181"/>
      <c r="BI246" s="181"/>
      <c r="BJ246" s="181"/>
      <c r="BK246" s="181"/>
      <c r="BL246" s="181"/>
    </row>
    <row r="247" spans="1:98" x14ac:dyDescent="0.25">
      <c r="A247" s="181"/>
      <c r="B247" s="181"/>
      <c r="C247" s="181"/>
      <c r="D247" s="181"/>
      <c r="E247" s="181"/>
      <c r="F247" s="181"/>
      <c r="G247" s="181"/>
      <c r="H247" s="181"/>
      <c r="I247" s="181"/>
      <c r="J247" s="181"/>
      <c r="K247" s="181"/>
      <c r="L247" s="181"/>
      <c r="M247" s="181"/>
      <c r="N247" s="181"/>
      <c r="O247" s="181"/>
      <c r="P247" s="181"/>
      <c r="Q247" s="181"/>
      <c r="R247" s="181"/>
      <c r="S247" s="181"/>
      <c r="T247" s="181"/>
      <c r="U247" s="181"/>
      <c r="V247" s="181"/>
      <c r="W247" s="181"/>
      <c r="X247" s="181"/>
      <c r="Y247" s="181"/>
      <c r="Z247" s="181"/>
      <c r="AA247" s="181"/>
      <c r="AB247" s="181"/>
      <c r="AC247" s="181"/>
      <c r="AD247" s="181"/>
      <c r="AE247" s="181"/>
      <c r="AF247" s="181"/>
      <c r="AG247" s="181"/>
      <c r="AH247" s="181"/>
      <c r="AI247" s="181"/>
      <c r="AJ247" s="180"/>
      <c r="AK247" s="194"/>
      <c r="AL247" s="194"/>
      <c r="AM247" s="194"/>
      <c r="AN247" s="194"/>
      <c r="AO247" s="194"/>
      <c r="AP247" s="194"/>
      <c r="AQ247" s="194"/>
      <c r="AR247" s="194"/>
      <c r="AS247" s="194"/>
      <c r="AT247" s="194"/>
      <c r="AU247" s="194"/>
      <c r="AV247" s="180"/>
      <c r="AW247" s="180"/>
      <c r="AX247" s="181"/>
      <c r="AY247" s="181"/>
      <c r="AZ247" s="181"/>
      <c r="BA247" s="181"/>
      <c r="BB247" s="181"/>
      <c r="BC247" s="181"/>
      <c r="BD247" s="181"/>
      <c r="BE247" s="181"/>
      <c r="BF247" s="181"/>
      <c r="BG247" s="181"/>
      <c r="BH247" s="181"/>
      <c r="BI247" s="181"/>
      <c r="BJ247" s="181"/>
      <c r="BK247" s="181"/>
      <c r="BL247" s="181"/>
    </row>
    <row r="248" spans="1:98" x14ac:dyDescent="0.25">
      <c r="A248" s="181"/>
      <c r="B248" s="181"/>
      <c r="C248" s="181"/>
      <c r="D248" s="181"/>
      <c r="E248" s="181"/>
      <c r="F248" s="181"/>
      <c r="G248" s="181"/>
      <c r="H248" s="181"/>
      <c r="I248" s="181"/>
      <c r="J248" s="181"/>
      <c r="K248" s="181"/>
      <c r="L248" s="181"/>
      <c r="M248" s="181"/>
      <c r="N248" s="181"/>
      <c r="O248" s="181"/>
      <c r="P248" s="181"/>
      <c r="Q248" s="181"/>
      <c r="R248" s="181"/>
      <c r="S248" s="181"/>
      <c r="T248" s="181"/>
      <c r="U248" s="181"/>
      <c r="V248" s="181"/>
      <c r="W248" s="181"/>
      <c r="X248" s="181"/>
      <c r="Y248" s="181"/>
      <c r="Z248" s="181"/>
      <c r="AA248" s="181"/>
      <c r="AB248" s="181"/>
      <c r="AC248" s="181"/>
      <c r="AD248" s="181"/>
      <c r="AE248" s="181"/>
      <c r="AF248" s="181"/>
      <c r="AG248" s="181"/>
      <c r="AH248" s="181"/>
      <c r="AI248" s="181"/>
      <c r="AJ248" s="180"/>
      <c r="AK248" s="194"/>
      <c r="AL248" s="194"/>
      <c r="AM248" s="194"/>
      <c r="AN248" s="194"/>
      <c r="AO248" s="194"/>
      <c r="AP248" s="194"/>
      <c r="AQ248" s="194"/>
      <c r="AR248" s="194"/>
      <c r="AS248" s="194"/>
      <c r="AT248" s="194"/>
      <c r="AU248" s="194"/>
      <c r="AV248" s="180"/>
      <c r="AW248" s="180"/>
      <c r="AX248" s="181"/>
      <c r="AY248" s="181"/>
      <c r="AZ248" s="181"/>
      <c r="BA248" s="181"/>
      <c r="BB248" s="181"/>
      <c r="BC248" s="181"/>
      <c r="BD248" s="181"/>
      <c r="BE248" s="181"/>
      <c r="BF248" s="181"/>
      <c r="BG248" s="181"/>
      <c r="BH248" s="181"/>
      <c r="BI248" s="181"/>
      <c r="BJ248" s="181"/>
      <c r="BK248" s="181"/>
      <c r="BL248" s="181"/>
    </row>
    <row r="249" spans="1:98" x14ac:dyDescent="0.25">
      <c r="A249" s="181"/>
      <c r="B249" s="181"/>
      <c r="C249" s="181"/>
      <c r="D249" s="181"/>
      <c r="E249" s="181"/>
      <c r="F249" s="181"/>
      <c r="G249" s="181"/>
      <c r="H249" s="181"/>
      <c r="I249" s="181"/>
      <c r="J249" s="181"/>
      <c r="K249" s="181"/>
      <c r="L249" s="181"/>
      <c r="M249" s="181"/>
      <c r="N249" s="181"/>
      <c r="O249" s="181"/>
      <c r="P249" s="181"/>
      <c r="Q249" s="181"/>
      <c r="R249" s="181"/>
      <c r="S249" s="181"/>
      <c r="T249" s="181"/>
      <c r="U249" s="181"/>
      <c r="V249" s="181"/>
      <c r="W249" s="181"/>
      <c r="X249" s="181"/>
      <c r="Y249" s="181"/>
      <c r="Z249" s="181"/>
      <c r="AA249" s="181"/>
      <c r="AB249" s="181"/>
      <c r="AC249" s="181"/>
      <c r="AD249" s="181"/>
      <c r="AE249" s="181"/>
      <c r="AF249" s="181"/>
      <c r="AG249" s="181"/>
      <c r="AH249" s="181"/>
      <c r="AI249" s="181"/>
      <c r="AJ249" s="180"/>
      <c r="AK249" s="194"/>
      <c r="AL249" s="194"/>
      <c r="AM249" s="194"/>
      <c r="AN249" s="194"/>
      <c r="AO249" s="194"/>
      <c r="AP249" s="194"/>
      <c r="AQ249" s="194"/>
      <c r="AR249" s="194"/>
      <c r="AS249" s="194"/>
      <c r="AT249" s="194"/>
      <c r="AU249" s="194"/>
      <c r="AV249" s="180"/>
      <c r="AW249" s="180"/>
      <c r="AX249" s="181"/>
      <c r="AY249" s="181"/>
      <c r="AZ249" s="181"/>
      <c r="BA249" s="181"/>
      <c r="BB249" s="181"/>
      <c r="BC249" s="181"/>
      <c r="BD249" s="181"/>
      <c r="BE249" s="181"/>
      <c r="BF249" s="181"/>
      <c r="BG249" s="181"/>
      <c r="BH249" s="181"/>
      <c r="BI249" s="181"/>
      <c r="BJ249" s="181"/>
      <c r="BK249" s="181"/>
      <c r="BL249" s="181"/>
    </row>
    <row r="250" spans="1:98" x14ac:dyDescent="0.25">
      <c r="A250" s="181"/>
      <c r="B250" s="181"/>
      <c r="C250" s="181"/>
      <c r="D250" s="181"/>
      <c r="E250" s="181"/>
      <c r="F250" s="181"/>
      <c r="G250" s="181"/>
      <c r="H250" s="181"/>
      <c r="I250" s="181"/>
      <c r="J250" s="181"/>
      <c r="K250" s="181"/>
      <c r="L250" s="181"/>
      <c r="M250" s="181"/>
      <c r="N250" s="181"/>
      <c r="O250" s="181"/>
      <c r="P250" s="181"/>
      <c r="Q250" s="181"/>
      <c r="R250" s="181"/>
      <c r="S250" s="181"/>
      <c r="T250" s="181"/>
      <c r="U250" s="181"/>
      <c r="V250" s="181"/>
      <c r="W250" s="181"/>
      <c r="X250" s="181"/>
      <c r="Y250" s="181"/>
      <c r="Z250" s="181"/>
      <c r="AA250" s="181"/>
      <c r="AB250" s="181"/>
      <c r="AC250" s="181"/>
      <c r="AD250" s="181"/>
      <c r="AE250" s="181"/>
      <c r="AF250" s="181"/>
      <c r="AG250" s="181"/>
      <c r="AH250" s="181"/>
      <c r="AI250" s="181"/>
      <c r="AJ250" s="180"/>
      <c r="AK250" s="194"/>
      <c r="AL250" s="194"/>
      <c r="AM250" s="194"/>
      <c r="AN250" s="194"/>
      <c r="AO250" s="194"/>
      <c r="AP250" s="194"/>
      <c r="AQ250" s="194"/>
      <c r="AR250" s="194"/>
      <c r="AS250" s="194"/>
      <c r="AT250" s="194"/>
      <c r="AU250" s="194"/>
      <c r="AV250" s="180"/>
      <c r="AW250" s="180"/>
      <c r="AX250" s="181"/>
      <c r="AY250" s="181"/>
      <c r="AZ250" s="181"/>
      <c r="BA250" s="181"/>
      <c r="BB250" s="181"/>
      <c r="BC250" s="181"/>
      <c r="BD250" s="181"/>
      <c r="BE250" s="181"/>
      <c r="BF250" s="181"/>
      <c r="BG250" s="181"/>
      <c r="BH250" s="181"/>
      <c r="BI250" s="181"/>
      <c r="BJ250" s="181"/>
      <c r="BK250" s="181"/>
      <c r="BL250" s="181"/>
    </row>
    <row r="251" spans="1:98" x14ac:dyDescent="0.25">
      <c r="A251" s="181"/>
      <c r="B251" s="181"/>
      <c r="C251" s="181"/>
      <c r="D251" s="181"/>
      <c r="E251" s="181"/>
      <c r="F251" s="181"/>
      <c r="G251" s="181"/>
      <c r="H251" s="181"/>
      <c r="I251" s="181"/>
      <c r="J251" s="181"/>
      <c r="K251" s="181"/>
      <c r="L251" s="181"/>
      <c r="M251" s="181"/>
      <c r="N251" s="181"/>
      <c r="O251" s="181"/>
      <c r="P251" s="181"/>
      <c r="Q251" s="181"/>
      <c r="R251" s="181"/>
      <c r="S251" s="181"/>
      <c r="T251" s="181"/>
      <c r="U251" s="181"/>
      <c r="V251" s="181"/>
      <c r="W251" s="181"/>
      <c r="X251" s="181"/>
      <c r="Y251" s="181"/>
      <c r="Z251" s="181"/>
      <c r="AA251" s="181"/>
      <c r="AB251" s="181"/>
      <c r="AC251" s="181"/>
      <c r="AD251" s="181"/>
      <c r="AE251" s="181"/>
      <c r="AF251" s="181"/>
      <c r="AG251" s="181"/>
      <c r="AH251" s="181"/>
      <c r="AI251" s="181"/>
      <c r="AJ251" s="180"/>
      <c r="AK251" s="194"/>
      <c r="AL251" s="194"/>
      <c r="AM251" s="194"/>
      <c r="AN251" s="194"/>
      <c r="AO251" s="194"/>
      <c r="AP251" s="194"/>
      <c r="AQ251" s="194"/>
      <c r="AR251" s="194"/>
      <c r="AS251" s="194"/>
      <c r="AT251" s="194"/>
      <c r="AU251" s="194"/>
      <c r="AV251" s="180"/>
      <c r="AW251" s="180"/>
      <c r="AX251" s="181"/>
      <c r="AY251" s="181"/>
      <c r="AZ251" s="181"/>
      <c r="BA251" s="181"/>
      <c r="BB251" s="181"/>
      <c r="BC251" s="181"/>
      <c r="BD251" s="181"/>
      <c r="BE251" s="181"/>
      <c r="BF251" s="181"/>
      <c r="BG251" s="181"/>
      <c r="BH251" s="181"/>
      <c r="BI251" s="181"/>
      <c r="BJ251" s="181"/>
      <c r="BK251" s="181"/>
      <c r="BL251" s="181"/>
    </row>
    <row r="252" spans="1:98" x14ac:dyDescent="0.25">
      <c r="A252" s="181"/>
      <c r="B252" s="181"/>
      <c r="C252" s="181"/>
      <c r="D252" s="181"/>
      <c r="E252" s="181"/>
      <c r="F252" s="181"/>
      <c r="G252" s="181"/>
      <c r="H252" s="181"/>
      <c r="I252" s="181"/>
      <c r="J252" s="181"/>
      <c r="K252" s="181"/>
      <c r="L252" s="181"/>
      <c r="M252" s="181"/>
      <c r="N252" s="181"/>
      <c r="O252" s="181"/>
      <c r="P252" s="181"/>
      <c r="Q252" s="181"/>
      <c r="R252" s="181"/>
      <c r="S252" s="181"/>
      <c r="T252" s="181"/>
      <c r="U252" s="181"/>
      <c r="V252" s="181"/>
      <c r="W252" s="181"/>
      <c r="X252" s="181"/>
      <c r="Y252" s="181"/>
      <c r="Z252" s="181"/>
      <c r="AA252" s="181"/>
      <c r="AB252" s="181"/>
      <c r="AC252" s="181"/>
      <c r="AD252" s="181"/>
      <c r="AE252" s="181"/>
      <c r="AF252" s="181"/>
      <c r="AG252" s="181"/>
      <c r="AH252" s="181"/>
      <c r="AI252" s="181"/>
      <c r="AJ252" s="180"/>
      <c r="AK252" s="194"/>
      <c r="AL252" s="194"/>
      <c r="AM252" s="194"/>
      <c r="AN252" s="194"/>
      <c r="AO252" s="194"/>
      <c r="AP252" s="194"/>
      <c r="AQ252" s="194"/>
      <c r="AR252" s="194"/>
      <c r="AS252" s="194"/>
      <c r="AT252" s="194"/>
      <c r="AU252" s="194"/>
      <c r="AV252" s="180"/>
      <c r="AW252" s="180"/>
      <c r="AX252" s="181"/>
      <c r="AY252" s="181"/>
      <c r="AZ252" s="181"/>
      <c r="BA252" s="181"/>
      <c r="BB252" s="181"/>
      <c r="BC252" s="181"/>
      <c r="BD252" s="181"/>
      <c r="BE252" s="181"/>
      <c r="BF252" s="181"/>
      <c r="BG252" s="181"/>
      <c r="BH252" s="181"/>
      <c r="BI252" s="181"/>
      <c r="BJ252" s="181"/>
      <c r="BK252" s="181"/>
      <c r="BL252" s="181"/>
    </row>
    <row r="253" spans="1:98" x14ac:dyDescent="0.25">
      <c r="A253" s="181"/>
      <c r="B253" s="181"/>
      <c r="C253" s="181"/>
      <c r="D253" s="181"/>
      <c r="E253" s="181"/>
      <c r="F253" s="181"/>
      <c r="G253" s="181"/>
      <c r="H253" s="181"/>
      <c r="I253" s="181"/>
      <c r="J253" s="181"/>
      <c r="K253" s="181"/>
      <c r="L253" s="181"/>
      <c r="M253" s="181"/>
      <c r="N253" s="181"/>
      <c r="O253" s="181"/>
      <c r="P253" s="181"/>
      <c r="Q253" s="181"/>
      <c r="R253" s="181"/>
      <c r="S253" s="181"/>
      <c r="T253" s="181"/>
      <c r="U253" s="181"/>
      <c r="V253" s="181"/>
      <c r="W253" s="181"/>
      <c r="X253" s="181"/>
      <c r="Y253" s="181"/>
      <c r="Z253" s="181"/>
      <c r="AA253" s="181"/>
      <c r="AB253" s="181"/>
      <c r="AC253" s="181"/>
      <c r="AD253" s="181"/>
      <c r="AE253" s="181"/>
      <c r="AF253" s="181"/>
      <c r="AG253" s="181"/>
      <c r="AH253" s="181"/>
      <c r="AI253" s="181"/>
      <c r="AJ253" s="180"/>
      <c r="AK253" s="194"/>
      <c r="AL253" s="194"/>
      <c r="AM253" s="194"/>
      <c r="AN253" s="194"/>
      <c r="AO253" s="194"/>
      <c r="AP253" s="194"/>
      <c r="AQ253" s="194"/>
      <c r="AR253" s="194"/>
      <c r="AS253" s="194"/>
      <c r="AT253" s="194"/>
      <c r="AU253" s="194"/>
      <c r="AV253" s="180"/>
      <c r="AW253" s="180"/>
      <c r="AX253" s="181"/>
      <c r="AY253" s="181"/>
      <c r="AZ253" s="181"/>
      <c r="BA253" s="181"/>
      <c r="BB253" s="181"/>
      <c r="BC253" s="181"/>
      <c r="BD253" s="181"/>
      <c r="BE253" s="181"/>
      <c r="BF253" s="181"/>
      <c r="BG253" s="181"/>
      <c r="BH253" s="181"/>
      <c r="BI253" s="181"/>
      <c r="BJ253" s="181"/>
      <c r="BK253" s="181"/>
      <c r="BL253" s="181"/>
    </row>
    <row r="254" spans="1:98" x14ac:dyDescent="0.25">
      <c r="A254" s="181"/>
      <c r="B254" s="181"/>
      <c r="C254" s="181"/>
      <c r="D254" s="181"/>
      <c r="E254" s="181"/>
      <c r="F254" s="181"/>
      <c r="G254" s="181"/>
      <c r="H254" s="181"/>
      <c r="I254" s="181"/>
      <c r="J254" s="181"/>
      <c r="K254" s="181"/>
      <c r="L254" s="181"/>
      <c r="M254" s="181"/>
      <c r="N254" s="181"/>
      <c r="O254" s="181"/>
      <c r="P254" s="181"/>
      <c r="Q254" s="181"/>
      <c r="R254" s="181"/>
      <c r="S254" s="181"/>
      <c r="T254" s="181"/>
      <c r="U254" s="181"/>
      <c r="V254" s="181"/>
      <c r="W254" s="181"/>
      <c r="X254" s="181"/>
      <c r="Y254" s="181"/>
      <c r="Z254" s="181"/>
      <c r="AA254" s="181"/>
      <c r="AB254" s="181"/>
      <c r="AC254" s="181"/>
      <c r="AD254" s="181"/>
      <c r="AE254" s="181"/>
      <c r="AF254" s="181"/>
      <c r="AG254" s="181"/>
      <c r="AH254" s="181"/>
      <c r="AI254" s="181"/>
      <c r="AJ254" s="180"/>
      <c r="AK254" s="194"/>
      <c r="AL254" s="194"/>
      <c r="AM254" s="194"/>
      <c r="AN254" s="194"/>
      <c r="AO254" s="194"/>
      <c r="AP254" s="194"/>
      <c r="AQ254" s="194"/>
      <c r="AR254" s="194"/>
      <c r="AS254" s="194"/>
      <c r="AT254" s="194"/>
      <c r="AU254" s="194"/>
      <c r="AV254" s="180"/>
      <c r="AW254" s="180"/>
      <c r="AX254" s="181"/>
      <c r="AY254" s="181"/>
      <c r="AZ254" s="181"/>
      <c r="BA254" s="181"/>
      <c r="BB254" s="181"/>
      <c r="BC254" s="181"/>
      <c r="BD254" s="181"/>
      <c r="BE254" s="181"/>
      <c r="BF254" s="181"/>
      <c r="BG254" s="181"/>
      <c r="BH254" s="181"/>
      <c r="BI254" s="181"/>
      <c r="BJ254" s="181"/>
      <c r="BK254" s="181"/>
      <c r="BL254" s="181"/>
    </row>
    <row r="255" spans="1:98" x14ac:dyDescent="0.25">
      <c r="A255" s="181"/>
      <c r="B255" s="181"/>
      <c r="C255" s="181"/>
      <c r="D255" s="181"/>
      <c r="E255" s="181"/>
      <c r="F255" s="181"/>
      <c r="G255" s="181"/>
      <c r="H255" s="181"/>
      <c r="I255" s="181"/>
      <c r="J255" s="181"/>
      <c r="K255" s="181"/>
      <c r="L255" s="181"/>
      <c r="M255" s="181"/>
      <c r="N255" s="181"/>
      <c r="O255" s="181"/>
      <c r="P255" s="181"/>
      <c r="Q255" s="181"/>
      <c r="R255" s="181"/>
      <c r="S255" s="181"/>
      <c r="T255" s="181"/>
      <c r="U255" s="181"/>
      <c r="V255" s="181"/>
      <c r="W255" s="181"/>
      <c r="X255" s="181"/>
      <c r="Y255" s="181"/>
      <c r="Z255" s="181"/>
      <c r="AA255" s="181"/>
      <c r="AB255" s="181"/>
      <c r="AC255" s="181"/>
      <c r="AD255" s="181"/>
      <c r="AE255" s="181"/>
      <c r="AF255" s="181"/>
      <c r="AG255" s="181"/>
      <c r="AH255" s="181"/>
      <c r="AI255" s="181"/>
      <c r="AJ255" s="180"/>
      <c r="AK255" s="194"/>
      <c r="AL255" s="194"/>
      <c r="AM255" s="194"/>
      <c r="AN255" s="194"/>
      <c r="AO255" s="194"/>
      <c r="AP255" s="194"/>
      <c r="AQ255" s="194"/>
      <c r="AR255" s="194"/>
      <c r="AS255" s="194"/>
      <c r="AT255" s="194"/>
      <c r="AU255" s="194"/>
      <c r="AV255" s="180"/>
      <c r="AW255" s="180"/>
      <c r="AX255" s="181"/>
      <c r="AY255" s="181"/>
      <c r="AZ255" s="181"/>
      <c r="BA255" s="181"/>
      <c r="BB255" s="181"/>
      <c r="BC255" s="181"/>
      <c r="BD255" s="181"/>
      <c r="BE255" s="181"/>
      <c r="BF255" s="181"/>
      <c r="BG255" s="181"/>
      <c r="BH255" s="181"/>
      <c r="BI255" s="181"/>
      <c r="BJ255" s="181"/>
      <c r="BK255" s="181"/>
      <c r="BL255" s="181"/>
    </row>
    <row r="256" spans="1:98" x14ac:dyDescent="0.25">
      <c r="A256" s="181"/>
      <c r="B256" s="181"/>
      <c r="C256" s="181"/>
      <c r="D256" s="181"/>
      <c r="E256" s="181"/>
      <c r="F256" s="181"/>
      <c r="G256" s="181"/>
      <c r="H256" s="181"/>
      <c r="I256" s="181"/>
      <c r="J256" s="181"/>
      <c r="K256" s="181"/>
      <c r="L256" s="181"/>
      <c r="M256" s="181"/>
      <c r="N256" s="181"/>
      <c r="O256" s="181"/>
      <c r="P256" s="181"/>
      <c r="Q256" s="181"/>
      <c r="R256" s="181"/>
      <c r="S256" s="181"/>
      <c r="T256" s="181"/>
      <c r="U256" s="181"/>
      <c r="V256" s="181"/>
      <c r="W256" s="181"/>
      <c r="X256" s="181"/>
      <c r="Y256" s="181"/>
      <c r="Z256" s="181"/>
      <c r="AA256" s="181"/>
      <c r="AB256" s="181"/>
      <c r="AC256" s="181"/>
      <c r="AD256" s="181"/>
      <c r="AE256" s="181"/>
      <c r="AF256" s="181"/>
      <c r="AG256" s="181"/>
      <c r="AH256" s="181"/>
      <c r="AI256" s="181"/>
      <c r="AJ256" s="180"/>
      <c r="AK256" s="194"/>
      <c r="AL256" s="194"/>
      <c r="AM256" s="194"/>
      <c r="AN256" s="194"/>
      <c r="AO256" s="194"/>
      <c r="AP256" s="194"/>
      <c r="AQ256" s="194"/>
      <c r="AR256" s="194"/>
      <c r="AS256" s="194"/>
      <c r="AT256" s="194"/>
      <c r="AU256" s="194"/>
      <c r="AV256" s="180"/>
      <c r="AW256" s="180"/>
      <c r="AX256" s="181"/>
      <c r="AY256" s="181"/>
      <c r="AZ256" s="181"/>
      <c r="BA256" s="181"/>
      <c r="BB256" s="181"/>
      <c r="BC256" s="181"/>
      <c r="BD256" s="181"/>
      <c r="BE256" s="181"/>
      <c r="BF256" s="181"/>
      <c r="BG256" s="181"/>
      <c r="BH256" s="181"/>
      <c r="BI256" s="181"/>
      <c r="BJ256" s="181"/>
      <c r="BK256" s="181"/>
      <c r="BL256" s="181"/>
    </row>
    <row r="257" spans="1:70" x14ac:dyDescent="0.25">
      <c r="A257" s="181"/>
      <c r="B257" s="181"/>
      <c r="C257" s="181"/>
      <c r="D257" s="181"/>
      <c r="E257" s="181"/>
      <c r="F257" s="181"/>
      <c r="G257" s="181"/>
      <c r="H257" s="181"/>
      <c r="I257" s="181"/>
      <c r="J257" s="181"/>
      <c r="K257" s="181"/>
      <c r="L257" s="181"/>
      <c r="M257" s="181"/>
      <c r="N257" s="181"/>
      <c r="O257" s="181"/>
      <c r="P257" s="181"/>
      <c r="Q257" s="181"/>
      <c r="R257" s="181"/>
      <c r="S257" s="181"/>
      <c r="T257" s="181"/>
      <c r="U257" s="181"/>
      <c r="V257" s="181"/>
      <c r="W257" s="181"/>
      <c r="X257" s="181"/>
      <c r="Y257" s="181"/>
      <c r="Z257" s="181"/>
      <c r="AA257" s="181"/>
      <c r="AB257" s="181"/>
      <c r="AC257" s="181"/>
      <c r="AD257" s="181"/>
      <c r="AE257" s="181"/>
      <c r="AF257" s="181"/>
      <c r="AG257" s="181"/>
      <c r="AH257" s="181"/>
      <c r="AI257" s="181"/>
      <c r="AJ257" s="180"/>
      <c r="AK257" s="194"/>
      <c r="AL257" s="194"/>
      <c r="AM257" s="194"/>
      <c r="AN257" s="194"/>
      <c r="AO257" s="194"/>
      <c r="AP257" s="194"/>
      <c r="AQ257" s="194"/>
      <c r="AR257" s="194"/>
      <c r="AS257" s="194"/>
      <c r="AT257" s="194"/>
      <c r="AU257" s="194"/>
      <c r="AV257" s="180"/>
      <c r="AW257" s="180"/>
      <c r="AX257" s="181"/>
      <c r="AY257" s="181"/>
      <c r="AZ257" s="181"/>
      <c r="BA257" s="181"/>
      <c r="BB257" s="181"/>
      <c r="BC257" s="181"/>
      <c r="BD257" s="181"/>
      <c r="BE257" s="181"/>
      <c r="BF257" s="181"/>
      <c r="BG257" s="181"/>
      <c r="BH257" s="181"/>
      <c r="BI257" s="181"/>
      <c r="BJ257" s="181"/>
      <c r="BK257" s="181"/>
      <c r="BL257" s="181"/>
    </row>
    <row r="258" spans="1:70" x14ac:dyDescent="0.25">
      <c r="A258" s="181"/>
      <c r="B258" s="181"/>
      <c r="C258" s="181"/>
      <c r="D258" s="181"/>
      <c r="E258" s="181"/>
      <c r="F258" s="181"/>
      <c r="G258" s="181"/>
      <c r="H258" s="181"/>
      <c r="I258" s="181"/>
      <c r="J258" s="181"/>
      <c r="K258" s="181"/>
      <c r="L258" s="181"/>
      <c r="M258" s="181"/>
      <c r="N258" s="181"/>
      <c r="O258" s="181"/>
      <c r="P258" s="181"/>
      <c r="Q258" s="181"/>
      <c r="R258" s="181"/>
      <c r="S258" s="181"/>
      <c r="T258" s="181"/>
      <c r="U258" s="181"/>
      <c r="V258" s="181"/>
      <c r="W258" s="181"/>
      <c r="X258" s="181"/>
      <c r="Y258" s="181"/>
      <c r="Z258" s="181"/>
      <c r="AA258" s="181"/>
      <c r="AB258" s="181"/>
      <c r="AC258" s="181"/>
      <c r="AD258" s="181"/>
      <c r="AE258" s="181"/>
      <c r="AF258" s="181"/>
      <c r="AG258" s="181"/>
      <c r="AH258" s="181"/>
      <c r="AI258" s="181"/>
      <c r="AJ258" s="180"/>
      <c r="AK258" s="180"/>
      <c r="AL258" s="180"/>
      <c r="AM258" s="180"/>
      <c r="AN258" s="180"/>
      <c r="AO258" s="180"/>
      <c r="AP258" s="180"/>
      <c r="AQ258" s="180"/>
      <c r="AR258" s="180"/>
      <c r="AS258" s="180"/>
      <c r="AT258" s="180"/>
      <c r="AU258" s="180"/>
      <c r="AV258" s="180"/>
      <c r="AW258" s="180"/>
      <c r="AX258" s="181"/>
      <c r="AY258" s="181"/>
      <c r="AZ258" s="181"/>
      <c r="BA258" s="181"/>
      <c r="BB258" s="181"/>
      <c r="BC258" s="181"/>
      <c r="BD258" s="181"/>
      <c r="BE258" s="181"/>
      <c r="BF258" s="181"/>
      <c r="BG258" s="181"/>
      <c r="BH258" s="181"/>
      <c r="BI258" s="181"/>
      <c r="BJ258" s="181"/>
      <c r="BK258" s="181"/>
      <c r="BL258" s="181"/>
    </row>
    <row r="259" spans="1:70" x14ac:dyDescent="0.25">
      <c r="A259" s="181"/>
      <c r="B259" s="181"/>
      <c r="C259" s="181"/>
      <c r="D259" s="181"/>
      <c r="E259" s="181"/>
      <c r="F259" s="181"/>
      <c r="G259" s="181"/>
      <c r="H259" s="181"/>
      <c r="I259" s="181"/>
      <c r="J259" s="181"/>
      <c r="K259" s="181"/>
      <c r="L259" s="181"/>
      <c r="M259" s="181"/>
      <c r="N259" s="181"/>
      <c r="O259" s="181"/>
      <c r="P259" s="181"/>
      <c r="Q259" s="181"/>
      <c r="R259" s="181"/>
      <c r="S259" s="181"/>
      <c r="T259" s="181"/>
      <c r="U259" s="181"/>
      <c r="V259" s="181"/>
      <c r="W259" s="181"/>
      <c r="X259" s="181"/>
      <c r="Y259" s="181"/>
      <c r="Z259" s="181"/>
      <c r="AA259" s="181"/>
      <c r="AB259" s="181"/>
      <c r="AC259" s="181"/>
      <c r="AD259" s="181"/>
      <c r="AE259" s="181"/>
      <c r="AF259" s="181"/>
      <c r="AG259" s="181"/>
      <c r="AH259" s="181"/>
      <c r="AI259" s="181"/>
      <c r="AJ259" s="180"/>
      <c r="AK259" s="180"/>
      <c r="AL259" s="180"/>
      <c r="AM259" s="180"/>
      <c r="AN259" s="180"/>
      <c r="AO259" s="180"/>
      <c r="AP259" s="180"/>
      <c r="AQ259" s="180"/>
      <c r="AR259" s="180"/>
      <c r="AS259" s="180"/>
      <c r="AT259" s="180"/>
      <c r="AU259" s="180"/>
      <c r="AV259" s="180"/>
      <c r="AW259" s="180"/>
      <c r="AX259" s="181"/>
      <c r="AY259" s="181"/>
      <c r="AZ259" s="181"/>
      <c r="BA259" s="181"/>
      <c r="BB259" s="181"/>
      <c r="BC259" s="181"/>
      <c r="BD259" s="181"/>
      <c r="BE259" s="181"/>
      <c r="BF259" s="181"/>
      <c r="BG259" s="181"/>
      <c r="BH259" s="181"/>
      <c r="BI259" s="181"/>
      <c r="BJ259" s="181"/>
      <c r="BK259" s="181"/>
      <c r="BL259" s="181"/>
    </row>
    <row r="260" spans="1:70" x14ac:dyDescent="0.25">
      <c r="A260" s="181"/>
      <c r="B260" s="181"/>
      <c r="C260" s="181"/>
      <c r="D260" s="181"/>
      <c r="E260" s="181"/>
      <c r="F260" s="181"/>
      <c r="G260" s="181"/>
      <c r="H260" s="181"/>
      <c r="I260" s="181"/>
      <c r="J260" s="181"/>
      <c r="K260" s="181"/>
      <c r="L260" s="181"/>
      <c r="M260" s="181"/>
      <c r="N260" s="181"/>
      <c r="O260" s="181"/>
      <c r="P260" s="181"/>
      <c r="Q260" s="181"/>
      <c r="R260" s="181"/>
      <c r="S260" s="181"/>
      <c r="T260" s="181"/>
      <c r="U260" s="181"/>
      <c r="V260" s="181"/>
      <c r="W260" s="181"/>
      <c r="X260" s="181"/>
      <c r="Y260" s="181"/>
      <c r="Z260" s="181"/>
      <c r="AA260" s="181"/>
      <c r="AB260" s="181"/>
      <c r="AC260" s="181"/>
      <c r="AD260" s="181"/>
      <c r="AE260" s="181"/>
      <c r="AF260" s="181"/>
      <c r="AG260" s="181"/>
      <c r="AH260" s="181"/>
      <c r="AI260" s="181"/>
      <c r="AJ260" s="180"/>
      <c r="AK260" s="180"/>
      <c r="AL260" s="180"/>
      <c r="AM260" s="180"/>
      <c r="AN260" s="180"/>
      <c r="AO260" s="180"/>
      <c r="AP260" s="180"/>
      <c r="AQ260" s="180"/>
      <c r="AR260" s="180"/>
      <c r="AS260" s="180"/>
      <c r="AT260" s="180"/>
      <c r="AU260" s="180"/>
      <c r="AV260" s="180"/>
      <c r="AW260" s="180"/>
      <c r="AX260" s="181"/>
      <c r="AY260" s="181"/>
      <c r="AZ260" s="181"/>
      <c r="BA260" s="181"/>
      <c r="BB260" s="181"/>
      <c r="BC260" s="181"/>
      <c r="BD260" s="181"/>
      <c r="BE260" s="181"/>
      <c r="BF260" s="181"/>
      <c r="BG260" s="181"/>
      <c r="BH260" s="181"/>
      <c r="BI260" s="181"/>
      <c r="BJ260" s="181"/>
      <c r="BK260" s="181"/>
      <c r="BL260" s="181"/>
    </row>
    <row r="261" spans="1:70" x14ac:dyDescent="0.25">
      <c r="A261" s="181"/>
      <c r="B261" s="181"/>
      <c r="C261" s="181"/>
      <c r="D261" s="181"/>
      <c r="E261" s="181"/>
      <c r="F261" s="181"/>
      <c r="G261" s="181"/>
      <c r="H261" s="181"/>
      <c r="I261" s="181"/>
      <c r="J261" s="181"/>
      <c r="K261" s="181"/>
      <c r="L261" s="181"/>
      <c r="M261" s="181"/>
      <c r="N261" s="181"/>
      <c r="O261" s="181"/>
      <c r="P261" s="181"/>
      <c r="Q261" s="181"/>
      <c r="R261" s="181"/>
      <c r="S261" s="181"/>
      <c r="T261" s="181"/>
      <c r="U261" s="181"/>
      <c r="V261" s="181"/>
      <c r="W261" s="181"/>
      <c r="X261" s="181"/>
      <c r="Y261" s="181"/>
      <c r="Z261" s="181"/>
      <c r="AA261" s="181"/>
      <c r="AB261" s="181"/>
      <c r="AC261" s="181"/>
      <c r="AD261" s="181"/>
      <c r="AE261" s="181"/>
      <c r="AF261" s="181"/>
      <c r="AG261" s="181"/>
      <c r="AH261" s="181"/>
      <c r="AI261" s="181"/>
      <c r="AJ261" s="180"/>
      <c r="AK261" s="180"/>
      <c r="AL261" s="180"/>
      <c r="AM261" s="180"/>
      <c r="AN261" s="180"/>
      <c r="AO261" s="180"/>
      <c r="AP261" s="180"/>
      <c r="AQ261" s="180"/>
      <c r="AR261" s="180"/>
      <c r="AS261" s="180"/>
      <c r="AT261" s="180"/>
      <c r="AU261" s="180"/>
      <c r="AV261" s="180"/>
      <c r="AW261" s="180"/>
      <c r="AX261" s="181"/>
      <c r="AY261" s="181"/>
      <c r="AZ261" s="181"/>
      <c r="BA261" s="181"/>
      <c r="BB261" s="181"/>
      <c r="BC261" s="181"/>
      <c r="BD261" s="181"/>
      <c r="BE261" s="181"/>
      <c r="BF261" s="181"/>
      <c r="BG261" s="181"/>
      <c r="BH261" s="181"/>
      <c r="BI261" s="181"/>
      <c r="BJ261" s="181"/>
      <c r="BK261" s="181"/>
      <c r="BL261" s="181"/>
    </row>
    <row r="262" spans="1:70" x14ac:dyDescent="0.25">
      <c r="A262" s="181"/>
      <c r="B262" s="181"/>
      <c r="C262" s="181"/>
      <c r="D262" s="181"/>
      <c r="E262" s="181"/>
      <c r="F262" s="181"/>
      <c r="G262" s="181"/>
      <c r="H262" s="181"/>
      <c r="I262" s="181"/>
      <c r="J262" s="181"/>
      <c r="K262" s="181"/>
      <c r="L262" s="181"/>
      <c r="M262" s="181"/>
      <c r="N262" s="181"/>
      <c r="O262" s="181"/>
      <c r="P262" s="181"/>
      <c r="Q262" s="181"/>
      <c r="R262" s="181"/>
      <c r="S262" s="181"/>
      <c r="T262" s="181"/>
      <c r="U262" s="181"/>
      <c r="V262" s="181"/>
      <c r="W262" s="181"/>
      <c r="X262" s="181"/>
      <c r="Y262" s="181"/>
      <c r="Z262" s="181"/>
      <c r="AA262" s="181"/>
      <c r="AB262" s="181"/>
      <c r="AC262" s="181"/>
      <c r="AD262" s="181"/>
      <c r="AE262" s="181"/>
      <c r="AF262" s="181"/>
      <c r="AG262" s="181"/>
      <c r="AH262" s="181"/>
      <c r="AI262" s="181"/>
      <c r="AJ262" s="180"/>
      <c r="AK262" s="180"/>
      <c r="AL262" s="180"/>
      <c r="AM262" s="180"/>
      <c r="AN262" s="180"/>
      <c r="AO262" s="180"/>
      <c r="AP262" s="180"/>
      <c r="AQ262" s="180"/>
      <c r="AR262" s="180"/>
      <c r="AS262" s="180"/>
      <c r="AT262" s="180"/>
      <c r="AU262" s="180"/>
      <c r="AV262" s="180"/>
      <c r="AW262" s="180"/>
      <c r="AX262" s="181"/>
      <c r="AY262" s="181"/>
      <c r="AZ262" s="181"/>
      <c r="BA262" s="181"/>
      <c r="BB262" s="181"/>
      <c r="BC262" s="181"/>
      <c r="BD262" s="181"/>
      <c r="BE262" s="181"/>
      <c r="BF262" s="181"/>
      <c r="BG262" s="181"/>
      <c r="BH262" s="181"/>
      <c r="BI262" s="181"/>
      <c r="BJ262" s="181"/>
      <c r="BK262" s="181"/>
      <c r="BL262" s="181"/>
    </row>
    <row r="263" spans="1:70" x14ac:dyDescent="0.25">
      <c r="A263" s="181"/>
      <c r="B263" s="181"/>
      <c r="C263" s="181"/>
      <c r="D263" s="181"/>
      <c r="E263" s="181"/>
      <c r="F263" s="181"/>
      <c r="G263" s="181"/>
      <c r="H263" s="181"/>
      <c r="I263" s="181"/>
      <c r="J263" s="181"/>
      <c r="K263" s="181"/>
      <c r="L263" s="181"/>
      <c r="M263" s="181"/>
      <c r="N263" s="181"/>
      <c r="O263" s="181"/>
      <c r="P263" s="181"/>
      <c r="Q263" s="181"/>
      <c r="R263" s="181"/>
      <c r="S263" s="181"/>
      <c r="T263" s="181"/>
      <c r="U263" s="181"/>
      <c r="V263" s="181"/>
      <c r="W263" s="181"/>
      <c r="X263" s="181"/>
      <c r="Y263" s="181"/>
      <c r="Z263" s="181"/>
      <c r="AA263" s="181"/>
      <c r="AB263" s="181"/>
      <c r="AC263" s="181"/>
      <c r="AD263" s="181"/>
      <c r="AE263" s="181"/>
      <c r="AF263" s="181"/>
      <c r="AG263" s="181"/>
      <c r="AH263" s="181"/>
      <c r="AI263" s="181"/>
      <c r="AJ263" s="180"/>
      <c r="AK263" s="180"/>
      <c r="AL263" s="180"/>
      <c r="AM263" s="180"/>
      <c r="AN263" s="180"/>
      <c r="AO263" s="180"/>
      <c r="AP263" s="180"/>
      <c r="AQ263" s="180"/>
      <c r="AR263" s="180"/>
      <c r="AS263" s="180"/>
      <c r="AT263" s="180"/>
      <c r="AU263" s="180"/>
      <c r="AV263" s="180"/>
      <c r="AW263" s="180"/>
      <c r="AX263" s="181"/>
      <c r="AY263" s="181"/>
      <c r="AZ263" s="180"/>
      <c r="BA263" s="180"/>
      <c r="BB263" s="180"/>
      <c r="BC263" s="180"/>
      <c r="BD263" s="180"/>
      <c r="BE263" s="180"/>
      <c r="BF263" s="180"/>
      <c r="BG263" s="180"/>
      <c r="BH263" s="180"/>
      <c r="BI263" s="180"/>
      <c r="BJ263" s="180"/>
      <c r="BK263" s="180"/>
      <c r="BL263" s="180"/>
    </row>
    <row r="264" spans="1:70" x14ac:dyDescent="0.25">
      <c r="A264" s="181"/>
      <c r="B264" s="181"/>
      <c r="C264" s="181"/>
      <c r="D264" s="181"/>
      <c r="E264" s="181"/>
      <c r="F264" s="181"/>
      <c r="G264" s="181"/>
      <c r="H264" s="181"/>
      <c r="I264" s="181"/>
      <c r="J264" s="181"/>
      <c r="K264" s="181"/>
      <c r="L264" s="181"/>
      <c r="M264" s="181"/>
      <c r="N264" s="181"/>
      <c r="O264" s="181"/>
      <c r="P264" s="181"/>
      <c r="Q264" s="181"/>
      <c r="R264" s="181"/>
      <c r="S264" s="181"/>
      <c r="T264" s="181"/>
      <c r="U264" s="181"/>
      <c r="V264" s="181"/>
      <c r="W264" s="181"/>
      <c r="X264" s="181"/>
      <c r="Y264" s="181"/>
      <c r="Z264" s="181"/>
      <c r="AA264" s="181"/>
      <c r="AB264" s="181"/>
      <c r="AC264" s="181"/>
      <c r="AD264" s="181"/>
      <c r="AE264" s="181"/>
      <c r="AF264" s="181"/>
      <c r="AG264" s="181"/>
      <c r="AH264" s="181"/>
      <c r="AI264" s="181"/>
      <c r="AJ264" s="180"/>
      <c r="AK264" s="180"/>
      <c r="AL264" s="180"/>
      <c r="AM264" s="180"/>
      <c r="AN264" s="180"/>
      <c r="AO264" s="180"/>
      <c r="AP264" s="180"/>
      <c r="AQ264" s="180"/>
      <c r="AR264" s="180"/>
      <c r="AS264" s="180"/>
      <c r="AT264" s="180"/>
      <c r="AU264" s="180"/>
      <c r="AV264" s="180"/>
      <c r="AW264" s="180"/>
      <c r="AX264" s="181"/>
      <c r="AY264" s="181"/>
      <c r="AZ264" s="180"/>
      <c r="BA264" s="180"/>
      <c r="BB264" s="180"/>
      <c r="BC264" s="180"/>
      <c r="BD264" s="180"/>
      <c r="BE264" s="180"/>
      <c r="BF264" s="180"/>
      <c r="BG264" s="180"/>
      <c r="BH264" s="180"/>
      <c r="BI264" s="180"/>
      <c r="BJ264" s="180"/>
      <c r="BK264" s="180"/>
      <c r="BL264" s="180"/>
    </row>
    <row r="265" spans="1:70" x14ac:dyDescent="0.25">
      <c r="A265" s="181"/>
      <c r="B265" s="181"/>
      <c r="C265" s="181"/>
      <c r="D265" s="181"/>
      <c r="E265" s="181"/>
      <c r="F265" s="181"/>
      <c r="G265" s="181"/>
      <c r="H265" s="181"/>
      <c r="I265" s="181"/>
      <c r="J265" s="181"/>
      <c r="K265" s="181"/>
      <c r="L265" s="181"/>
      <c r="M265" s="181"/>
      <c r="N265" s="181"/>
      <c r="O265" s="181"/>
      <c r="P265" s="181"/>
      <c r="Q265" s="181"/>
      <c r="R265" s="181"/>
      <c r="S265" s="181"/>
      <c r="T265" s="181"/>
      <c r="U265" s="181"/>
      <c r="V265" s="181"/>
      <c r="W265" s="181"/>
      <c r="X265" s="181"/>
      <c r="Y265" s="181"/>
      <c r="Z265" s="181"/>
      <c r="AA265" s="181"/>
      <c r="AB265" s="181"/>
      <c r="AC265" s="181"/>
      <c r="AD265" s="181"/>
      <c r="AE265" s="181"/>
      <c r="AF265" s="181"/>
      <c r="AG265" s="181"/>
      <c r="AH265" s="181"/>
      <c r="AI265" s="181"/>
      <c r="AJ265" s="180"/>
      <c r="AK265" s="180"/>
      <c r="AL265" s="180"/>
      <c r="AM265" s="180"/>
      <c r="AN265" s="180"/>
      <c r="AO265" s="180"/>
      <c r="AP265" s="180"/>
      <c r="AQ265" s="180"/>
      <c r="AR265" s="180"/>
      <c r="AS265" s="180"/>
      <c r="AT265" s="180"/>
      <c r="AU265" s="180"/>
      <c r="AV265" s="180"/>
      <c r="AW265" s="180"/>
      <c r="AX265" s="181"/>
      <c r="AY265" s="181"/>
      <c r="AZ265" s="181"/>
      <c r="BA265" s="181"/>
      <c r="BB265" s="181"/>
      <c r="BC265" s="181"/>
      <c r="BD265" s="181"/>
      <c r="BE265" s="181"/>
      <c r="BF265" s="181"/>
      <c r="BG265" s="180"/>
      <c r="BH265" s="180"/>
      <c r="BI265" s="180"/>
      <c r="BJ265" s="180"/>
      <c r="BK265" s="180"/>
      <c r="BL265" s="180"/>
    </row>
    <row r="266" spans="1:70" x14ac:dyDescent="0.25">
      <c r="A266" s="181"/>
      <c r="B266" s="181"/>
      <c r="C266" s="181"/>
      <c r="D266" s="181"/>
      <c r="E266" s="181"/>
      <c r="F266" s="181"/>
      <c r="G266" s="181"/>
      <c r="H266" s="181"/>
      <c r="I266" s="181"/>
      <c r="J266" s="181"/>
      <c r="K266" s="181"/>
      <c r="L266" s="181"/>
      <c r="M266" s="181"/>
      <c r="N266" s="181"/>
      <c r="O266" s="181"/>
      <c r="P266" s="181"/>
      <c r="Q266" s="181"/>
      <c r="R266" s="181"/>
      <c r="S266" s="181"/>
      <c r="T266" s="181"/>
      <c r="U266" s="181"/>
      <c r="V266" s="181"/>
      <c r="W266" s="181"/>
      <c r="X266" s="181"/>
      <c r="Y266" s="181"/>
      <c r="Z266" s="181"/>
      <c r="AA266" s="181"/>
      <c r="AB266" s="181"/>
      <c r="AC266" s="181"/>
      <c r="AD266" s="181"/>
      <c r="AE266" s="181"/>
      <c r="AF266" s="181"/>
      <c r="AG266" s="181"/>
      <c r="AH266" s="181"/>
      <c r="AI266" s="181"/>
      <c r="AJ266" s="180"/>
      <c r="AK266" s="180"/>
      <c r="AL266" s="180"/>
      <c r="AM266" s="180"/>
      <c r="AN266" s="180"/>
      <c r="AO266" s="180"/>
      <c r="AP266" s="180"/>
      <c r="AQ266" s="180"/>
      <c r="AR266" s="180"/>
      <c r="AS266" s="180"/>
      <c r="AT266" s="180"/>
      <c r="AU266" s="180"/>
      <c r="AV266" s="180"/>
      <c r="AW266" s="180"/>
      <c r="AX266" s="181"/>
      <c r="AY266" s="181"/>
      <c r="AZ266" s="181"/>
      <c r="BA266" s="181"/>
      <c r="BB266" s="181"/>
      <c r="BC266" s="181"/>
      <c r="BD266" s="181"/>
      <c r="BE266" s="181"/>
      <c r="BF266" s="181"/>
      <c r="BG266" s="181"/>
      <c r="BH266" s="181"/>
      <c r="BI266" s="181"/>
      <c r="BJ266" s="181"/>
      <c r="BK266" s="181"/>
      <c r="BL266" s="181"/>
    </row>
    <row r="267" spans="1:70" x14ac:dyDescent="0.25">
      <c r="A267" s="181"/>
      <c r="B267" s="181"/>
      <c r="C267" s="181"/>
      <c r="D267" s="181"/>
      <c r="E267" s="181"/>
      <c r="F267" s="181"/>
      <c r="G267" s="181"/>
      <c r="H267" s="181"/>
      <c r="I267" s="181"/>
      <c r="J267" s="181"/>
      <c r="K267" s="181"/>
      <c r="L267" s="181"/>
      <c r="M267" s="181"/>
      <c r="N267" s="181"/>
      <c r="O267" s="181"/>
      <c r="P267" s="181"/>
      <c r="Q267" s="181"/>
      <c r="R267" s="181"/>
      <c r="S267" s="181"/>
      <c r="T267" s="181"/>
      <c r="U267" s="181"/>
      <c r="V267" s="181"/>
      <c r="W267" s="181"/>
      <c r="X267" s="181"/>
      <c r="Y267" s="181"/>
      <c r="Z267" s="181"/>
      <c r="AA267" s="181"/>
      <c r="AB267" s="181"/>
      <c r="AC267" s="181"/>
      <c r="AD267" s="181"/>
      <c r="AE267" s="181"/>
      <c r="AF267" s="181"/>
      <c r="AG267" s="181"/>
      <c r="AH267" s="181"/>
      <c r="AI267" s="181"/>
      <c r="AJ267" s="180"/>
      <c r="AK267" s="180"/>
      <c r="AL267" s="180"/>
      <c r="AM267" s="180"/>
      <c r="AN267" s="180"/>
      <c r="AO267" s="180"/>
      <c r="AP267" s="180"/>
      <c r="AQ267" s="180"/>
      <c r="AR267" s="180"/>
      <c r="AS267" s="180"/>
      <c r="AT267" s="180"/>
      <c r="AU267" s="180"/>
      <c r="AV267" s="180"/>
      <c r="AW267" s="180"/>
      <c r="AX267" s="181"/>
      <c r="AY267" s="181"/>
      <c r="AZ267" s="181"/>
      <c r="BA267" s="181"/>
      <c r="BB267" s="181"/>
      <c r="BC267" s="181"/>
      <c r="BD267" s="181"/>
      <c r="BE267" s="181"/>
      <c r="BF267" s="181"/>
      <c r="BG267" s="181"/>
      <c r="BH267" s="181"/>
      <c r="BI267" s="181"/>
      <c r="BJ267" s="181"/>
      <c r="BK267" s="181"/>
      <c r="BL267" s="181"/>
    </row>
    <row r="268" spans="1:70" x14ac:dyDescent="0.25">
      <c r="A268" s="181"/>
      <c r="B268" s="181"/>
      <c r="C268" s="181"/>
      <c r="D268" s="181"/>
      <c r="E268" s="181"/>
      <c r="F268" s="181"/>
      <c r="G268" s="181"/>
      <c r="H268" s="181"/>
      <c r="I268" s="181"/>
      <c r="J268" s="181"/>
      <c r="K268" s="181"/>
      <c r="L268" s="181"/>
      <c r="M268" s="181"/>
      <c r="N268" s="181"/>
      <c r="O268" s="181"/>
      <c r="P268" s="181"/>
      <c r="Q268" s="181"/>
      <c r="R268" s="181"/>
      <c r="S268" s="181"/>
      <c r="T268" s="181"/>
      <c r="U268" s="181"/>
      <c r="V268" s="181"/>
      <c r="W268" s="181"/>
      <c r="X268" s="181"/>
      <c r="Y268" s="181"/>
      <c r="Z268" s="181"/>
      <c r="AA268" s="181"/>
      <c r="AB268" s="181"/>
      <c r="AC268" s="181"/>
      <c r="AD268" s="181"/>
      <c r="AE268" s="181"/>
      <c r="AF268" s="181"/>
      <c r="AG268" s="181"/>
      <c r="AH268" s="181"/>
      <c r="AI268" s="181"/>
      <c r="AJ268" s="180"/>
      <c r="AK268" s="180"/>
      <c r="AL268" s="180"/>
      <c r="AM268" s="180"/>
      <c r="AN268" s="180"/>
      <c r="AO268" s="180"/>
      <c r="AP268" s="180"/>
      <c r="AQ268" s="180"/>
      <c r="AR268" s="180"/>
      <c r="AS268" s="180"/>
      <c r="AT268" s="180"/>
      <c r="AU268" s="180"/>
      <c r="AV268" s="180"/>
      <c r="AW268" s="180"/>
      <c r="AX268" s="181"/>
      <c r="AY268" s="181"/>
      <c r="AZ268" s="181"/>
      <c r="BA268" s="181"/>
      <c r="BB268" s="181"/>
      <c r="BC268" s="181"/>
      <c r="BD268" s="181"/>
      <c r="BE268" s="181"/>
      <c r="BF268" s="181"/>
      <c r="BG268" s="181"/>
      <c r="BH268" s="181"/>
      <c r="BI268" s="181"/>
      <c r="BJ268" s="181"/>
      <c r="BK268" s="181"/>
      <c r="BL268" s="181"/>
    </row>
    <row r="269" spans="1:70" x14ac:dyDescent="0.25">
      <c r="A269" s="181"/>
      <c r="B269" s="181"/>
      <c r="C269" s="181"/>
      <c r="D269" s="181"/>
      <c r="E269" s="181"/>
      <c r="F269" s="181"/>
      <c r="G269" s="181"/>
      <c r="H269" s="181"/>
      <c r="I269" s="181"/>
      <c r="J269" s="181"/>
      <c r="K269" s="181"/>
      <c r="L269" s="181"/>
      <c r="M269" s="181"/>
      <c r="N269" s="181"/>
      <c r="O269" s="181"/>
      <c r="P269" s="181"/>
      <c r="Q269" s="181"/>
      <c r="R269" s="181"/>
      <c r="S269" s="181"/>
      <c r="T269" s="181"/>
      <c r="U269" s="181"/>
      <c r="V269" s="181"/>
      <c r="W269" s="181"/>
      <c r="X269" s="181"/>
      <c r="Y269" s="181"/>
      <c r="Z269" s="181"/>
      <c r="AA269" s="181"/>
      <c r="AB269" s="181"/>
      <c r="AC269" s="181"/>
      <c r="AD269" s="181"/>
      <c r="AE269" s="181"/>
      <c r="AF269" s="181"/>
      <c r="AG269" s="181"/>
      <c r="AH269" s="181"/>
      <c r="AI269" s="181"/>
      <c r="AJ269" s="180"/>
      <c r="AK269" s="180"/>
      <c r="AL269" s="180"/>
      <c r="AM269" s="180"/>
      <c r="AN269" s="180"/>
      <c r="AO269" s="180"/>
      <c r="AP269" s="180"/>
      <c r="AQ269" s="180"/>
      <c r="AR269" s="180"/>
      <c r="AS269" s="180"/>
      <c r="AT269" s="180"/>
      <c r="AU269" s="180"/>
      <c r="AV269" s="180"/>
      <c r="AW269" s="180"/>
      <c r="AX269" s="181"/>
      <c r="AY269" s="181"/>
      <c r="AZ269" s="181"/>
      <c r="BA269" s="181"/>
      <c r="BB269" s="181"/>
      <c r="BC269" s="181"/>
      <c r="BD269" s="181"/>
      <c r="BE269" s="181"/>
      <c r="BF269" s="181"/>
      <c r="BG269" s="181"/>
      <c r="BH269" s="181"/>
      <c r="BI269" s="181"/>
      <c r="BJ269" s="181"/>
      <c r="BK269" s="181"/>
      <c r="BL269" s="181"/>
    </row>
    <row r="270" spans="1:70" x14ac:dyDescent="0.25">
      <c r="A270" s="181"/>
      <c r="B270" s="181"/>
      <c r="C270" s="181"/>
      <c r="D270" s="181"/>
      <c r="E270" s="181"/>
      <c r="F270" s="181"/>
      <c r="G270" s="181"/>
      <c r="H270" s="181"/>
      <c r="I270" s="181"/>
      <c r="J270" s="181"/>
      <c r="K270" s="181"/>
      <c r="L270" s="181"/>
      <c r="M270" s="181"/>
      <c r="N270" s="181"/>
      <c r="O270" s="181"/>
      <c r="P270" s="181"/>
      <c r="Q270" s="181"/>
      <c r="R270" s="181"/>
      <c r="S270" s="181"/>
      <c r="T270" s="181"/>
      <c r="U270" s="181"/>
      <c r="V270" s="181"/>
      <c r="W270" s="181"/>
      <c r="X270" s="181"/>
      <c r="Y270" s="181"/>
      <c r="Z270" s="181"/>
      <c r="AA270" s="181"/>
      <c r="AB270" s="181"/>
      <c r="AC270" s="181"/>
      <c r="AD270" s="181"/>
      <c r="AE270" s="181"/>
      <c r="AF270" s="181"/>
      <c r="AG270" s="181"/>
      <c r="AH270" s="181"/>
      <c r="AI270" s="181"/>
      <c r="AJ270" s="180"/>
      <c r="AK270" s="180"/>
      <c r="AL270" s="180"/>
      <c r="AM270" s="180"/>
      <c r="AN270" s="180"/>
      <c r="AO270" s="180"/>
      <c r="AP270" s="180"/>
      <c r="AQ270" s="180"/>
      <c r="AR270" s="180"/>
      <c r="AS270" s="180"/>
      <c r="AT270" s="180"/>
      <c r="AU270" s="180"/>
      <c r="AV270" s="180"/>
      <c r="AW270" s="180"/>
      <c r="AX270" s="181"/>
      <c r="AY270" s="181"/>
      <c r="AZ270" s="181"/>
      <c r="BA270" s="181"/>
      <c r="BB270" s="181"/>
      <c r="BC270" s="181"/>
      <c r="BD270" s="181"/>
      <c r="BE270" s="181"/>
      <c r="BF270" s="181"/>
      <c r="BG270" s="181"/>
      <c r="BH270" s="181"/>
      <c r="BI270" s="181"/>
      <c r="BJ270" s="181"/>
      <c r="BK270" s="181"/>
      <c r="BL270" s="181"/>
    </row>
    <row r="271" spans="1:70" x14ac:dyDescent="0.25">
      <c r="A271" s="181"/>
      <c r="B271" s="181"/>
      <c r="C271" s="181"/>
      <c r="D271" s="181"/>
      <c r="E271" s="181"/>
      <c r="F271" s="181"/>
      <c r="G271" s="181"/>
      <c r="H271" s="181"/>
      <c r="I271" s="181"/>
      <c r="J271" s="181"/>
      <c r="K271" s="181"/>
      <c r="L271" s="181"/>
      <c r="M271" s="181"/>
      <c r="N271" s="181"/>
      <c r="O271" s="181"/>
      <c r="P271" s="181"/>
      <c r="Q271" s="181"/>
      <c r="R271" s="181"/>
      <c r="S271" s="181"/>
      <c r="T271" s="181"/>
      <c r="U271" s="181"/>
      <c r="V271" s="181"/>
      <c r="W271" s="181"/>
      <c r="X271" s="181"/>
      <c r="Y271" s="181"/>
      <c r="Z271" s="181"/>
      <c r="AA271" s="181"/>
      <c r="AB271" s="181"/>
      <c r="AC271" s="181"/>
      <c r="AD271" s="181"/>
      <c r="AE271" s="181"/>
      <c r="AF271" s="181"/>
      <c r="AG271" s="181"/>
      <c r="AH271" s="181"/>
      <c r="AI271" s="181"/>
      <c r="AJ271" s="180"/>
      <c r="AK271" s="180"/>
      <c r="AL271" s="180"/>
      <c r="AM271" s="180"/>
      <c r="AN271" s="180"/>
      <c r="AO271" s="180"/>
      <c r="AP271" s="180"/>
      <c r="AQ271" s="180"/>
      <c r="AR271" s="180"/>
      <c r="AS271" s="180"/>
      <c r="AT271" s="180"/>
      <c r="AU271" s="180"/>
      <c r="AV271" s="180"/>
      <c r="AW271" s="180"/>
      <c r="AX271" s="181"/>
      <c r="AY271" s="181"/>
      <c r="AZ271" s="181"/>
      <c r="BA271" s="181"/>
      <c r="BB271" s="181"/>
      <c r="BC271" s="181"/>
      <c r="BD271" s="181"/>
      <c r="BE271" s="181"/>
      <c r="BF271" s="181"/>
      <c r="BG271" s="181"/>
      <c r="BH271" s="181"/>
      <c r="BI271" s="181"/>
      <c r="BJ271" s="181"/>
      <c r="BK271" s="181"/>
      <c r="BL271" s="181"/>
    </row>
    <row r="272" spans="1:70" x14ac:dyDescent="0.25">
      <c r="A272" s="181"/>
      <c r="B272" s="181"/>
      <c r="C272" s="181"/>
      <c r="D272" s="181"/>
      <c r="E272" s="181"/>
      <c r="F272" s="181"/>
      <c r="G272" s="181"/>
      <c r="H272" s="181"/>
      <c r="I272" s="181"/>
      <c r="J272" s="181"/>
      <c r="K272" s="181"/>
      <c r="L272" s="181"/>
      <c r="M272" s="181"/>
      <c r="N272" s="181"/>
      <c r="O272" s="181"/>
      <c r="P272" s="181"/>
      <c r="Q272" s="181"/>
      <c r="R272" s="181"/>
      <c r="S272" s="181"/>
      <c r="T272" s="181"/>
      <c r="U272" s="181"/>
      <c r="V272" s="181"/>
      <c r="W272" s="181"/>
      <c r="X272" s="181"/>
      <c r="Y272" s="181"/>
      <c r="Z272" s="181"/>
      <c r="AA272" s="181"/>
      <c r="AB272" s="181"/>
      <c r="AC272" s="181"/>
      <c r="AD272" s="181"/>
      <c r="AE272" s="181"/>
      <c r="AF272" s="181"/>
      <c r="AG272" s="181"/>
      <c r="AH272" s="181"/>
      <c r="AI272" s="181"/>
      <c r="AJ272" s="180"/>
      <c r="AK272" s="180"/>
      <c r="AL272" s="180"/>
      <c r="AM272" s="180"/>
      <c r="AN272" s="180"/>
      <c r="AO272" s="180"/>
      <c r="AP272" s="180"/>
      <c r="AQ272" s="180"/>
      <c r="AR272" s="180"/>
      <c r="AS272" s="180"/>
      <c r="AT272" s="180"/>
      <c r="AU272" s="180"/>
      <c r="AV272" s="180"/>
      <c r="AW272" s="180"/>
      <c r="AX272" s="181"/>
      <c r="AY272" s="181"/>
      <c r="AZ272" s="181"/>
      <c r="BA272" s="181"/>
      <c r="BB272" s="181"/>
      <c r="BC272" s="181"/>
      <c r="BD272" s="181"/>
      <c r="BE272" s="181"/>
      <c r="BF272" s="181"/>
      <c r="BG272" s="181"/>
      <c r="BH272" s="181"/>
      <c r="BI272" s="181"/>
      <c r="BJ272" s="181"/>
      <c r="BK272" s="181"/>
      <c r="BL272" s="181"/>
      <c r="BM272" s="177"/>
      <c r="BN272" s="177"/>
      <c r="BO272" s="177"/>
      <c r="BP272" s="177"/>
      <c r="BQ272" s="177"/>
      <c r="BR272" s="177"/>
    </row>
    <row r="273" spans="1:70" x14ac:dyDescent="0.25">
      <c r="A273" s="181"/>
      <c r="B273" s="181"/>
      <c r="C273" s="181"/>
      <c r="D273" s="181"/>
      <c r="E273" s="181"/>
      <c r="F273" s="181"/>
      <c r="G273" s="181"/>
      <c r="H273" s="181"/>
      <c r="I273" s="181"/>
      <c r="J273" s="181"/>
      <c r="K273" s="181"/>
      <c r="L273" s="181"/>
      <c r="M273" s="181"/>
      <c r="N273" s="181"/>
      <c r="O273" s="181"/>
      <c r="P273" s="181"/>
      <c r="Q273" s="181"/>
      <c r="R273" s="181"/>
      <c r="S273" s="181"/>
      <c r="T273" s="181"/>
      <c r="U273" s="181"/>
      <c r="V273" s="181"/>
      <c r="W273" s="181"/>
      <c r="X273" s="181"/>
      <c r="Y273" s="181"/>
      <c r="Z273" s="181"/>
      <c r="AA273" s="181"/>
      <c r="AB273" s="181"/>
      <c r="AC273" s="181"/>
      <c r="AD273" s="181"/>
      <c r="AE273" s="181"/>
      <c r="AF273" s="181"/>
      <c r="AG273" s="181"/>
      <c r="AH273" s="181"/>
      <c r="AI273" s="181"/>
      <c r="AJ273" s="180"/>
      <c r="AK273" s="180"/>
      <c r="AL273" s="180"/>
      <c r="AM273" s="180"/>
      <c r="AN273" s="180"/>
      <c r="AO273" s="180"/>
      <c r="AP273" s="180"/>
      <c r="AQ273" s="180"/>
      <c r="AR273" s="180"/>
      <c r="AS273" s="180"/>
      <c r="AT273" s="180"/>
      <c r="AU273" s="180"/>
      <c r="AV273" s="180"/>
      <c r="AW273" s="180"/>
      <c r="AX273" s="181"/>
      <c r="AY273" s="181"/>
      <c r="AZ273" s="181"/>
      <c r="BA273" s="181"/>
      <c r="BB273" s="181"/>
      <c r="BC273" s="181"/>
      <c r="BD273" s="181"/>
      <c r="BE273" s="181"/>
      <c r="BF273" s="181"/>
      <c r="BG273" s="181"/>
      <c r="BH273" s="181"/>
      <c r="BI273" s="181"/>
      <c r="BJ273" s="181"/>
      <c r="BK273" s="181"/>
      <c r="BL273" s="181"/>
      <c r="BM273" s="177"/>
      <c r="BN273" s="177"/>
      <c r="BO273" s="177"/>
      <c r="BP273" s="177"/>
      <c r="BQ273" s="177"/>
      <c r="BR273" s="177"/>
    </row>
    <row r="274" spans="1:70" x14ac:dyDescent="0.25">
      <c r="A274" s="181"/>
      <c r="B274" s="181"/>
      <c r="C274" s="181"/>
      <c r="D274" s="181"/>
      <c r="E274" s="181"/>
      <c r="F274" s="181"/>
      <c r="G274" s="181"/>
      <c r="H274" s="181"/>
      <c r="I274" s="181"/>
      <c r="J274" s="181"/>
      <c r="K274" s="181"/>
      <c r="L274" s="181"/>
      <c r="M274" s="181"/>
      <c r="N274" s="181"/>
      <c r="O274" s="181"/>
      <c r="P274" s="181"/>
      <c r="Q274" s="181"/>
      <c r="R274" s="181"/>
      <c r="S274" s="181"/>
      <c r="T274" s="181"/>
      <c r="U274" s="181"/>
      <c r="V274" s="181"/>
      <c r="W274" s="181"/>
      <c r="X274" s="181"/>
      <c r="Y274" s="181"/>
      <c r="Z274" s="181"/>
      <c r="AA274" s="181"/>
      <c r="AB274" s="181"/>
      <c r="AC274" s="181"/>
      <c r="AD274" s="181"/>
      <c r="AE274" s="181"/>
      <c r="AF274" s="181"/>
      <c r="AG274" s="181"/>
      <c r="AH274" s="181"/>
      <c r="AI274" s="181"/>
      <c r="AJ274" s="180"/>
      <c r="AK274" s="180"/>
      <c r="AL274" s="180"/>
      <c r="AM274" s="180"/>
      <c r="AN274" s="180"/>
      <c r="AO274" s="180"/>
      <c r="AP274" s="180"/>
      <c r="AQ274" s="180"/>
      <c r="AR274" s="180"/>
      <c r="AS274" s="180"/>
      <c r="AT274" s="180"/>
      <c r="AU274" s="180"/>
      <c r="AV274" s="180"/>
      <c r="AW274" s="180"/>
      <c r="AX274" s="181"/>
      <c r="AY274" s="181"/>
      <c r="AZ274" s="181"/>
      <c r="BA274" s="181"/>
      <c r="BB274" s="181"/>
      <c r="BC274" s="181"/>
      <c r="BD274" s="181"/>
      <c r="BE274" s="181"/>
      <c r="BF274" s="181"/>
      <c r="BG274" s="181"/>
      <c r="BH274" s="181"/>
      <c r="BI274" s="181"/>
      <c r="BJ274" s="181"/>
      <c r="BK274" s="181"/>
      <c r="BL274" s="181"/>
      <c r="BM274" s="177"/>
      <c r="BN274" s="177"/>
      <c r="BO274" s="177"/>
      <c r="BP274" s="177"/>
      <c r="BQ274" s="177"/>
      <c r="BR274" s="177"/>
    </row>
    <row r="275" spans="1:70" x14ac:dyDescent="0.25">
      <c r="A275" s="181"/>
      <c r="B275" s="181"/>
      <c r="C275" s="181"/>
      <c r="D275" s="181"/>
      <c r="E275" s="181"/>
      <c r="F275" s="181"/>
      <c r="G275" s="181"/>
      <c r="H275" s="181"/>
      <c r="I275" s="181"/>
      <c r="J275" s="181"/>
      <c r="K275" s="181"/>
      <c r="L275" s="181"/>
      <c r="M275" s="181"/>
      <c r="N275" s="181"/>
      <c r="O275" s="181"/>
      <c r="P275" s="181"/>
      <c r="Q275" s="181"/>
      <c r="R275" s="181"/>
      <c r="S275" s="181"/>
      <c r="T275" s="181"/>
      <c r="U275" s="181"/>
      <c r="V275" s="181"/>
      <c r="W275" s="181"/>
      <c r="X275" s="181"/>
      <c r="Y275" s="181"/>
      <c r="Z275" s="181"/>
      <c r="AA275" s="181"/>
      <c r="AB275" s="181"/>
      <c r="AC275" s="181"/>
      <c r="AD275" s="181"/>
      <c r="AE275" s="181"/>
      <c r="AF275" s="181"/>
      <c r="AG275" s="181"/>
      <c r="AH275" s="181"/>
      <c r="AI275" s="181"/>
      <c r="AJ275" s="180"/>
      <c r="AK275" s="180"/>
      <c r="AL275" s="180"/>
      <c r="AM275" s="180"/>
      <c r="AN275" s="180"/>
      <c r="AO275" s="180"/>
      <c r="AP275" s="180"/>
      <c r="AQ275" s="180"/>
      <c r="AR275" s="180"/>
      <c r="AS275" s="180"/>
      <c r="AT275" s="180"/>
      <c r="AU275" s="180"/>
      <c r="AV275" s="180"/>
      <c r="AW275" s="180"/>
      <c r="AX275" s="181"/>
      <c r="AY275" s="181"/>
      <c r="AZ275" s="181"/>
      <c r="BA275" s="181"/>
      <c r="BB275" s="181"/>
      <c r="BC275" s="181"/>
      <c r="BD275" s="181"/>
      <c r="BE275" s="181"/>
      <c r="BF275" s="181"/>
      <c r="BG275" s="181"/>
      <c r="BH275" s="181"/>
      <c r="BI275" s="181"/>
      <c r="BJ275" s="181"/>
      <c r="BK275" s="181"/>
      <c r="BL275" s="181"/>
    </row>
    <row r="276" spans="1:70" x14ac:dyDescent="0.25">
      <c r="A276" s="181"/>
      <c r="B276" s="181"/>
      <c r="C276" s="181"/>
      <c r="D276" s="181"/>
      <c r="E276" s="181"/>
      <c r="F276" s="181"/>
      <c r="G276" s="181"/>
      <c r="H276" s="181"/>
      <c r="I276" s="181"/>
      <c r="J276" s="181"/>
      <c r="K276" s="181"/>
      <c r="L276" s="181"/>
      <c r="M276" s="181"/>
      <c r="N276" s="181"/>
      <c r="O276" s="181"/>
      <c r="P276" s="181"/>
      <c r="Q276" s="181"/>
      <c r="R276" s="181"/>
      <c r="S276" s="181"/>
      <c r="T276" s="181"/>
      <c r="U276" s="181"/>
      <c r="V276" s="181"/>
      <c r="W276" s="181"/>
      <c r="X276" s="181"/>
      <c r="Y276" s="181"/>
      <c r="Z276" s="181"/>
      <c r="AA276" s="181"/>
      <c r="AB276" s="181"/>
      <c r="AC276" s="181"/>
      <c r="AD276" s="181"/>
      <c r="AE276" s="181"/>
      <c r="AF276" s="181"/>
      <c r="AG276" s="181"/>
      <c r="AH276" s="181"/>
      <c r="AI276" s="181"/>
      <c r="AJ276" s="180"/>
      <c r="AK276" s="180"/>
      <c r="AL276" s="180"/>
      <c r="AM276" s="180"/>
      <c r="AN276" s="180"/>
      <c r="AO276" s="180"/>
      <c r="AP276" s="180"/>
      <c r="AQ276" s="180"/>
      <c r="AR276" s="180"/>
      <c r="AS276" s="180"/>
      <c r="AT276" s="180"/>
      <c r="AU276" s="180"/>
      <c r="AV276" s="180"/>
      <c r="AW276" s="180"/>
      <c r="AX276" s="181"/>
      <c r="AY276" s="181"/>
      <c r="AZ276" s="181"/>
      <c r="BA276" s="181"/>
      <c r="BB276" s="181"/>
      <c r="BC276" s="181"/>
      <c r="BD276" s="181"/>
      <c r="BE276" s="181"/>
      <c r="BF276" s="181"/>
      <c r="BG276" s="181"/>
      <c r="BH276" s="181"/>
      <c r="BI276" s="181"/>
      <c r="BJ276" s="181"/>
      <c r="BK276" s="181"/>
      <c r="BL276" s="181"/>
    </row>
    <row r="277" spans="1:70" x14ac:dyDescent="0.25">
      <c r="A277" s="181"/>
      <c r="B277" s="181"/>
      <c r="C277" s="181"/>
      <c r="D277" s="181"/>
      <c r="E277" s="181"/>
      <c r="F277" s="181"/>
      <c r="G277" s="181"/>
      <c r="H277" s="181"/>
      <c r="I277" s="181"/>
      <c r="J277" s="181"/>
      <c r="K277" s="181"/>
      <c r="L277" s="181"/>
      <c r="M277" s="181"/>
      <c r="N277" s="181"/>
      <c r="O277" s="181"/>
      <c r="P277" s="181"/>
      <c r="Q277" s="181"/>
      <c r="R277" s="181"/>
      <c r="S277" s="181"/>
      <c r="T277" s="181"/>
      <c r="U277" s="181"/>
      <c r="V277" s="181"/>
      <c r="W277" s="181"/>
      <c r="X277" s="181"/>
      <c r="Y277" s="181"/>
      <c r="Z277" s="181"/>
      <c r="AA277" s="181"/>
      <c r="AB277" s="181"/>
      <c r="AC277" s="181"/>
      <c r="AD277" s="181"/>
      <c r="AE277" s="181"/>
      <c r="AF277" s="181"/>
      <c r="AG277" s="181"/>
      <c r="AH277" s="181"/>
      <c r="AI277" s="181"/>
      <c r="AJ277" s="180"/>
      <c r="AK277" s="180"/>
      <c r="AL277" s="180"/>
      <c r="AM277" s="180"/>
      <c r="AN277" s="180"/>
      <c r="AO277" s="180"/>
      <c r="AP277" s="180"/>
      <c r="AQ277" s="180"/>
      <c r="AR277" s="180"/>
      <c r="AS277" s="180"/>
      <c r="AT277" s="180"/>
      <c r="AU277" s="180"/>
      <c r="AV277" s="180"/>
      <c r="AW277" s="180"/>
      <c r="AX277" s="181"/>
      <c r="AY277" s="181"/>
      <c r="AZ277" s="181"/>
      <c r="BA277" s="181"/>
      <c r="BB277" s="181"/>
      <c r="BC277" s="181"/>
      <c r="BD277" s="181"/>
      <c r="BE277" s="181"/>
      <c r="BF277" s="181"/>
      <c r="BG277" s="181"/>
      <c r="BH277" s="181"/>
      <c r="BI277" s="181"/>
      <c r="BJ277" s="181"/>
      <c r="BK277" s="181"/>
      <c r="BL277" s="181"/>
    </row>
    <row r="278" spans="1:70" x14ac:dyDescent="0.25">
      <c r="A278" s="181"/>
      <c r="B278" s="181"/>
      <c r="C278" s="181"/>
      <c r="D278" s="181"/>
      <c r="E278" s="181"/>
      <c r="F278" s="181"/>
      <c r="G278" s="181"/>
      <c r="H278" s="181"/>
      <c r="I278" s="181"/>
      <c r="J278" s="181"/>
      <c r="K278" s="181"/>
      <c r="L278" s="181"/>
      <c r="M278" s="181"/>
      <c r="N278" s="181"/>
      <c r="O278" s="181"/>
      <c r="P278" s="181"/>
      <c r="Q278" s="181"/>
      <c r="R278" s="181"/>
      <c r="S278" s="181"/>
      <c r="T278" s="181"/>
      <c r="U278" s="181"/>
      <c r="V278" s="181"/>
      <c r="W278" s="181"/>
      <c r="X278" s="181"/>
      <c r="Y278" s="181"/>
      <c r="Z278" s="181"/>
      <c r="AA278" s="181"/>
      <c r="AB278" s="181"/>
      <c r="AC278" s="181"/>
      <c r="AD278" s="181"/>
      <c r="AE278" s="181"/>
      <c r="AF278" s="181"/>
      <c r="AG278" s="181"/>
      <c r="AH278" s="181"/>
      <c r="AI278" s="181"/>
      <c r="AJ278" s="180"/>
      <c r="AK278" s="180"/>
      <c r="AL278" s="180"/>
      <c r="AM278" s="180"/>
      <c r="AN278" s="180"/>
      <c r="AO278" s="180"/>
      <c r="AP278" s="180"/>
      <c r="AQ278" s="180"/>
      <c r="AR278" s="180"/>
      <c r="AS278" s="180"/>
      <c r="AT278" s="180"/>
      <c r="AU278" s="180"/>
      <c r="AV278" s="180"/>
      <c r="AW278" s="180"/>
      <c r="AX278" s="181"/>
      <c r="AY278" s="181"/>
      <c r="AZ278" s="181"/>
      <c r="BA278" s="181"/>
      <c r="BB278" s="181"/>
      <c r="BC278" s="181"/>
      <c r="BD278" s="181"/>
      <c r="BE278" s="181"/>
      <c r="BF278" s="181"/>
      <c r="BG278" s="181"/>
      <c r="BH278" s="181"/>
      <c r="BI278" s="181"/>
      <c r="BJ278" s="181"/>
      <c r="BK278" s="181"/>
      <c r="BL278" s="181"/>
    </row>
    <row r="279" spans="1:70" x14ac:dyDescent="0.25">
      <c r="A279" s="181"/>
      <c r="B279" s="181"/>
      <c r="C279" s="181"/>
      <c r="D279" s="181"/>
      <c r="E279" s="181"/>
      <c r="F279" s="181"/>
      <c r="G279" s="181"/>
      <c r="H279" s="181"/>
      <c r="I279" s="181"/>
      <c r="J279" s="181"/>
      <c r="K279" s="181"/>
      <c r="L279" s="181"/>
      <c r="M279" s="181"/>
      <c r="N279" s="181"/>
      <c r="O279" s="181"/>
      <c r="P279" s="181"/>
      <c r="Q279" s="181"/>
      <c r="R279" s="181"/>
      <c r="S279" s="181"/>
      <c r="T279" s="181"/>
      <c r="U279" s="181"/>
      <c r="V279" s="181"/>
      <c r="W279" s="181"/>
      <c r="X279" s="181"/>
      <c r="Y279" s="181"/>
      <c r="Z279" s="181"/>
      <c r="AA279" s="181"/>
      <c r="AB279" s="181"/>
      <c r="AC279" s="181"/>
      <c r="AD279" s="181"/>
      <c r="AE279" s="181"/>
      <c r="AF279" s="181"/>
      <c r="AG279" s="181"/>
      <c r="AH279" s="181"/>
      <c r="AI279" s="181"/>
      <c r="AJ279" s="180"/>
      <c r="AK279" s="180"/>
      <c r="AL279" s="180"/>
      <c r="AM279" s="180"/>
      <c r="AN279" s="180"/>
      <c r="AO279" s="180"/>
      <c r="AP279" s="180"/>
      <c r="AQ279" s="180"/>
      <c r="AR279" s="180"/>
      <c r="AS279" s="180"/>
      <c r="AT279" s="180"/>
      <c r="AU279" s="180"/>
      <c r="AV279" s="180"/>
      <c r="AW279" s="180"/>
      <c r="AX279" s="181"/>
      <c r="AY279" s="181"/>
      <c r="AZ279" s="181"/>
      <c r="BA279" s="181"/>
      <c r="BB279" s="181"/>
      <c r="BC279" s="181"/>
      <c r="BD279" s="181"/>
      <c r="BE279" s="181"/>
      <c r="BF279" s="181"/>
      <c r="BG279" s="181"/>
      <c r="BH279" s="181"/>
      <c r="BI279" s="181"/>
      <c r="BJ279" s="181"/>
      <c r="BK279" s="181"/>
      <c r="BL279" s="181"/>
    </row>
    <row r="280" spans="1:70" x14ac:dyDescent="0.25">
      <c r="A280" s="181"/>
      <c r="B280" s="181"/>
      <c r="C280" s="181"/>
      <c r="D280" s="181"/>
      <c r="E280" s="181"/>
      <c r="F280" s="181"/>
      <c r="G280" s="181"/>
      <c r="H280" s="181"/>
      <c r="I280" s="181"/>
      <c r="J280" s="181"/>
      <c r="K280" s="181"/>
      <c r="L280" s="181"/>
      <c r="M280" s="181"/>
      <c r="N280" s="181"/>
      <c r="O280" s="181"/>
      <c r="P280" s="181"/>
      <c r="Q280" s="181"/>
      <c r="R280" s="181"/>
      <c r="S280" s="181"/>
      <c r="T280" s="181"/>
      <c r="U280" s="181"/>
      <c r="V280" s="181"/>
      <c r="W280" s="181"/>
      <c r="X280" s="181"/>
      <c r="Y280" s="181"/>
      <c r="Z280" s="181"/>
      <c r="AA280" s="181"/>
      <c r="AB280" s="181"/>
      <c r="AC280" s="181"/>
      <c r="AD280" s="181"/>
      <c r="AE280" s="181"/>
      <c r="AF280" s="181"/>
      <c r="AG280" s="181"/>
      <c r="AH280" s="181"/>
      <c r="AI280" s="181"/>
      <c r="AJ280" s="180"/>
      <c r="AK280" s="180"/>
      <c r="AL280" s="180"/>
      <c r="AM280" s="180"/>
      <c r="AN280" s="180"/>
      <c r="AO280" s="180"/>
      <c r="AP280" s="180"/>
      <c r="AQ280" s="180"/>
      <c r="AR280" s="180"/>
      <c r="AS280" s="180"/>
      <c r="AT280" s="180"/>
      <c r="AU280" s="180"/>
      <c r="AV280" s="180"/>
      <c r="AW280" s="180"/>
      <c r="AX280" s="181"/>
      <c r="AY280" s="181"/>
      <c r="AZ280" s="181"/>
      <c r="BA280" s="181"/>
      <c r="BB280" s="181"/>
      <c r="BC280" s="181"/>
      <c r="BD280" s="181"/>
      <c r="BE280" s="181"/>
      <c r="BF280" s="181"/>
      <c r="BG280" s="181"/>
      <c r="BH280" s="181"/>
      <c r="BI280" s="181"/>
      <c r="BJ280" s="181"/>
      <c r="BK280" s="181"/>
      <c r="BL280" s="181"/>
    </row>
    <row r="281" spans="1:70" x14ac:dyDescent="0.25">
      <c r="A281" s="181"/>
      <c r="B281" s="181"/>
      <c r="C281" s="181"/>
      <c r="D281" s="181"/>
      <c r="E281" s="181"/>
      <c r="F281" s="181"/>
      <c r="G281" s="181"/>
      <c r="H281" s="181"/>
      <c r="I281" s="181"/>
      <c r="J281" s="181"/>
      <c r="K281" s="181"/>
      <c r="L281" s="181"/>
      <c r="M281" s="181"/>
      <c r="N281" s="181"/>
      <c r="O281" s="181"/>
      <c r="P281" s="181"/>
      <c r="Q281" s="181"/>
      <c r="R281" s="181"/>
      <c r="S281" s="181"/>
      <c r="T281" s="181"/>
      <c r="U281" s="181"/>
      <c r="V281" s="181"/>
      <c r="W281" s="181"/>
      <c r="X281" s="181"/>
      <c r="Y281" s="181"/>
      <c r="Z281" s="181"/>
      <c r="AA281" s="181"/>
      <c r="AB281" s="181"/>
      <c r="AC281" s="181"/>
      <c r="AD281" s="181"/>
      <c r="AE281" s="181"/>
      <c r="AF281" s="181"/>
      <c r="AG281" s="181"/>
      <c r="AH281" s="181"/>
      <c r="AI281" s="181"/>
      <c r="AJ281" s="180"/>
      <c r="AK281" s="180"/>
      <c r="AL281" s="180"/>
      <c r="AM281" s="180"/>
      <c r="AN281" s="180"/>
      <c r="AO281" s="180"/>
      <c r="AP281" s="180"/>
      <c r="AQ281" s="180"/>
      <c r="AR281" s="180"/>
      <c r="AS281" s="180"/>
      <c r="AT281" s="180"/>
      <c r="AU281" s="180"/>
      <c r="AV281" s="180"/>
      <c r="AW281" s="180"/>
      <c r="AX281" s="181"/>
      <c r="AY281" s="181"/>
      <c r="AZ281" s="181"/>
      <c r="BA281" s="181"/>
      <c r="BB281" s="181"/>
      <c r="BC281" s="181"/>
      <c r="BD281" s="181"/>
      <c r="BE281" s="181"/>
      <c r="BF281" s="181"/>
      <c r="BG281" s="181"/>
      <c r="BH281" s="181"/>
      <c r="BI281" s="181"/>
      <c r="BJ281" s="181"/>
      <c r="BK281" s="181"/>
      <c r="BL281" s="181"/>
    </row>
    <row r="282" spans="1:70" x14ac:dyDescent="0.25">
      <c r="A282" s="181"/>
      <c r="B282" s="181"/>
      <c r="C282" s="181"/>
      <c r="D282" s="181"/>
      <c r="E282" s="181"/>
      <c r="F282" s="181"/>
      <c r="G282" s="181"/>
      <c r="H282" s="181"/>
      <c r="I282" s="181"/>
      <c r="J282" s="181"/>
      <c r="K282" s="181"/>
      <c r="L282" s="181"/>
      <c r="M282" s="181"/>
      <c r="N282" s="181"/>
      <c r="O282" s="181"/>
      <c r="P282" s="181"/>
      <c r="Q282" s="181"/>
      <c r="R282" s="181"/>
      <c r="S282" s="181"/>
      <c r="T282" s="181"/>
      <c r="U282" s="181"/>
      <c r="V282" s="181"/>
      <c r="W282" s="181"/>
      <c r="X282" s="181"/>
      <c r="Y282" s="181"/>
      <c r="Z282" s="181"/>
      <c r="AA282" s="181"/>
      <c r="AB282" s="181"/>
      <c r="AC282" s="181"/>
      <c r="AD282" s="181"/>
      <c r="AE282" s="181"/>
      <c r="AF282" s="181"/>
      <c r="AG282" s="181"/>
      <c r="AH282" s="181"/>
      <c r="AI282" s="181"/>
      <c r="AJ282" s="180"/>
      <c r="AK282" s="180"/>
      <c r="AL282" s="180"/>
      <c r="AM282" s="180"/>
      <c r="AN282" s="180"/>
      <c r="AO282" s="180"/>
      <c r="AP282" s="180"/>
      <c r="AQ282" s="180"/>
      <c r="AR282" s="180"/>
      <c r="AS282" s="180"/>
      <c r="AT282" s="180"/>
      <c r="AU282" s="180"/>
      <c r="AV282" s="180"/>
      <c r="AW282" s="180"/>
      <c r="AX282" s="181"/>
      <c r="AY282" s="181"/>
      <c r="AZ282" s="181"/>
      <c r="BA282" s="181"/>
      <c r="BB282" s="181"/>
      <c r="BC282" s="181"/>
      <c r="BD282" s="181"/>
      <c r="BE282" s="181"/>
      <c r="BF282" s="181"/>
      <c r="BG282" s="181"/>
      <c r="BH282" s="181"/>
      <c r="BI282" s="181"/>
      <c r="BJ282" s="181"/>
      <c r="BK282" s="181"/>
      <c r="BL282" s="181"/>
    </row>
    <row r="283" spans="1:70" x14ac:dyDescent="0.25">
      <c r="A283" s="181"/>
      <c r="B283" s="181"/>
      <c r="C283" s="181"/>
      <c r="D283" s="181"/>
      <c r="E283" s="181"/>
      <c r="F283" s="181"/>
      <c r="G283" s="181"/>
      <c r="H283" s="181"/>
      <c r="I283" s="181"/>
      <c r="J283" s="181"/>
      <c r="K283" s="181"/>
      <c r="L283" s="181"/>
      <c r="M283" s="181"/>
      <c r="N283" s="181"/>
      <c r="O283" s="181"/>
      <c r="P283" s="181"/>
      <c r="Q283" s="181"/>
      <c r="R283" s="181"/>
      <c r="S283" s="181"/>
      <c r="T283" s="181"/>
      <c r="U283" s="181"/>
      <c r="V283" s="181"/>
      <c r="W283" s="181"/>
      <c r="X283" s="181"/>
      <c r="Y283" s="181"/>
      <c r="Z283" s="181"/>
      <c r="AA283" s="181"/>
      <c r="AB283" s="181"/>
      <c r="AC283" s="181"/>
      <c r="AD283" s="181"/>
      <c r="AE283" s="181"/>
      <c r="AF283" s="181"/>
      <c r="AG283" s="181"/>
      <c r="AH283" s="181"/>
      <c r="AI283" s="181"/>
      <c r="AJ283" s="180"/>
      <c r="AK283" s="180"/>
      <c r="AL283" s="180"/>
      <c r="AM283" s="180"/>
      <c r="AN283" s="180"/>
      <c r="AO283" s="180"/>
      <c r="AP283" s="180"/>
      <c r="AQ283" s="180"/>
      <c r="AR283" s="180"/>
      <c r="AS283" s="180"/>
      <c r="AT283" s="180"/>
      <c r="AU283" s="180"/>
      <c r="AV283" s="180"/>
      <c r="AW283" s="180"/>
      <c r="AX283" s="181"/>
      <c r="AY283" s="181"/>
      <c r="AZ283" s="181"/>
      <c r="BA283" s="181"/>
      <c r="BB283" s="181"/>
      <c r="BC283" s="181"/>
      <c r="BD283" s="181"/>
      <c r="BE283" s="181"/>
      <c r="BF283" s="181"/>
      <c r="BG283" s="181"/>
      <c r="BH283" s="181"/>
      <c r="BI283" s="181"/>
      <c r="BJ283" s="181"/>
      <c r="BK283" s="181"/>
      <c r="BL283" s="181"/>
    </row>
    <row r="284" spans="1:70" x14ac:dyDescent="0.25">
      <c r="A284" s="181"/>
      <c r="B284" s="181"/>
      <c r="C284" s="181"/>
      <c r="D284" s="181"/>
      <c r="E284" s="181"/>
      <c r="F284" s="181"/>
      <c r="G284" s="181"/>
      <c r="H284" s="181"/>
      <c r="I284" s="181"/>
      <c r="J284" s="181"/>
      <c r="K284" s="181"/>
      <c r="L284" s="181"/>
      <c r="M284" s="181"/>
      <c r="N284" s="181"/>
      <c r="O284" s="181"/>
      <c r="P284" s="181"/>
      <c r="Q284" s="181"/>
      <c r="R284" s="181"/>
      <c r="S284" s="181"/>
      <c r="T284" s="181"/>
      <c r="U284" s="181"/>
      <c r="V284" s="181"/>
      <c r="W284" s="181"/>
      <c r="X284" s="181"/>
      <c r="Y284" s="181"/>
      <c r="Z284" s="181"/>
      <c r="AA284" s="181"/>
      <c r="AB284" s="181"/>
      <c r="AC284" s="181"/>
      <c r="AD284" s="181"/>
      <c r="AE284" s="181"/>
      <c r="AF284" s="181"/>
      <c r="AG284" s="181"/>
      <c r="AH284" s="181"/>
      <c r="AI284" s="181"/>
      <c r="AJ284" s="180"/>
      <c r="AK284" s="180"/>
      <c r="AL284" s="180"/>
      <c r="AM284" s="180"/>
      <c r="AN284" s="180"/>
      <c r="AO284" s="180"/>
      <c r="AP284" s="180"/>
      <c r="AQ284" s="180"/>
      <c r="AR284" s="180"/>
      <c r="AS284" s="180"/>
      <c r="AT284" s="180"/>
      <c r="AU284" s="180"/>
      <c r="AV284" s="180"/>
      <c r="AW284" s="180"/>
      <c r="AX284" s="181"/>
      <c r="AY284" s="181"/>
      <c r="AZ284" s="181"/>
      <c r="BA284" s="181"/>
      <c r="BB284" s="181"/>
      <c r="BC284" s="181"/>
      <c r="BD284" s="181"/>
      <c r="BE284" s="181"/>
      <c r="BF284" s="181"/>
      <c r="BG284" s="181"/>
      <c r="BH284" s="181"/>
      <c r="BI284" s="181"/>
      <c r="BJ284" s="181"/>
      <c r="BK284" s="181"/>
      <c r="BL284" s="181"/>
    </row>
    <row r="285" spans="1:70" x14ac:dyDescent="0.25">
      <c r="A285" s="181"/>
      <c r="B285" s="181"/>
      <c r="C285" s="181"/>
      <c r="D285" s="181"/>
      <c r="E285" s="181"/>
      <c r="F285" s="181"/>
      <c r="G285" s="181"/>
      <c r="H285" s="181"/>
      <c r="I285" s="181"/>
      <c r="J285" s="181"/>
      <c r="K285" s="181"/>
      <c r="L285" s="181"/>
      <c r="M285" s="181"/>
      <c r="N285" s="181"/>
      <c r="O285" s="181"/>
      <c r="P285" s="181"/>
      <c r="Q285" s="181"/>
      <c r="R285" s="181"/>
      <c r="S285" s="181"/>
      <c r="T285" s="181"/>
      <c r="U285" s="181"/>
      <c r="V285" s="181"/>
      <c r="W285" s="181"/>
      <c r="X285" s="181"/>
      <c r="Y285" s="181"/>
      <c r="Z285" s="181"/>
      <c r="AA285" s="181"/>
      <c r="AB285" s="181"/>
      <c r="AC285" s="181"/>
      <c r="AD285" s="181"/>
      <c r="AE285" s="181"/>
      <c r="AF285" s="181"/>
      <c r="AG285" s="181"/>
      <c r="AH285" s="181"/>
      <c r="AI285" s="181"/>
      <c r="AJ285" s="180"/>
      <c r="AK285" s="180"/>
      <c r="AL285" s="180"/>
      <c r="AM285" s="180"/>
      <c r="AN285" s="180"/>
      <c r="AO285" s="180"/>
      <c r="AP285" s="180"/>
      <c r="AQ285" s="180"/>
      <c r="AR285" s="180"/>
      <c r="AS285" s="180"/>
      <c r="AT285" s="180"/>
      <c r="AU285" s="180"/>
      <c r="AV285" s="180"/>
      <c r="AW285" s="180"/>
      <c r="AX285" s="181"/>
      <c r="AY285" s="181"/>
      <c r="AZ285" s="181"/>
      <c r="BA285" s="181"/>
      <c r="BB285" s="181"/>
      <c r="BC285" s="181"/>
      <c r="BD285" s="181"/>
      <c r="BE285" s="181"/>
      <c r="BF285" s="181"/>
      <c r="BG285" s="181"/>
      <c r="BH285" s="181"/>
      <c r="BI285" s="181"/>
      <c r="BJ285" s="181"/>
      <c r="BK285" s="181"/>
      <c r="BL285" s="181"/>
    </row>
    <row r="286" spans="1:70" x14ac:dyDescent="0.25">
      <c r="A286" s="181"/>
      <c r="B286" s="181"/>
      <c r="C286" s="181"/>
      <c r="D286" s="181"/>
      <c r="E286" s="181"/>
      <c r="F286" s="181"/>
      <c r="G286" s="181"/>
      <c r="H286" s="181"/>
      <c r="I286" s="181"/>
      <c r="J286" s="181"/>
      <c r="K286" s="181"/>
      <c r="L286" s="181"/>
      <c r="M286" s="181"/>
      <c r="N286" s="181"/>
      <c r="O286" s="181"/>
      <c r="P286" s="181"/>
      <c r="Q286" s="181"/>
      <c r="R286" s="181"/>
      <c r="S286" s="181"/>
      <c r="T286" s="181"/>
      <c r="U286" s="181"/>
      <c r="V286" s="181"/>
      <c r="W286" s="181"/>
      <c r="X286" s="181"/>
      <c r="Y286" s="181"/>
      <c r="Z286" s="181"/>
      <c r="AA286" s="181"/>
      <c r="AB286" s="181"/>
      <c r="AC286" s="181"/>
      <c r="AD286" s="181"/>
      <c r="AE286" s="181"/>
      <c r="AF286" s="181"/>
      <c r="AG286" s="181"/>
      <c r="AH286" s="181"/>
      <c r="AI286" s="181"/>
      <c r="AJ286" s="180"/>
      <c r="AK286" s="180"/>
      <c r="AL286" s="180"/>
      <c r="AM286" s="180"/>
      <c r="AN286" s="180"/>
      <c r="AO286" s="180"/>
      <c r="AP286" s="180"/>
      <c r="AQ286" s="180"/>
      <c r="AR286" s="180"/>
      <c r="AS286" s="180"/>
      <c r="AT286" s="180"/>
      <c r="AU286" s="180"/>
      <c r="AV286" s="180"/>
      <c r="AW286" s="180"/>
      <c r="AX286" s="181"/>
      <c r="AY286" s="181"/>
      <c r="AZ286" s="181"/>
      <c r="BA286" s="181"/>
      <c r="BB286" s="181"/>
      <c r="BC286" s="181"/>
      <c r="BD286" s="181"/>
      <c r="BE286" s="181"/>
      <c r="BF286" s="181"/>
      <c r="BG286" s="181"/>
      <c r="BH286" s="181"/>
      <c r="BI286" s="181"/>
      <c r="BJ286" s="181"/>
      <c r="BK286" s="181"/>
      <c r="BL286" s="181"/>
    </row>
    <row r="287" spans="1:70" x14ac:dyDescent="0.25">
      <c r="A287" s="181"/>
      <c r="B287" s="181"/>
      <c r="C287" s="181"/>
      <c r="D287" s="181"/>
      <c r="E287" s="181"/>
      <c r="F287" s="181"/>
      <c r="G287" s="181"/>
      <c r="H287" s="181"/>
      <c r="I287" s="181"/>
      <c r="J287" s="181"/>
      <c r="K287" s="181"/>
      <c r="L287" s="181"/>
      <c r="M287" s="181"/>
      <c r="N287" s="181"/>
      <c r="O287" s="181"/>
      <c r="P287" s="181"/>
      <c r="Q287" s="181"/>
      <c r="R287" s="181"/>
      <c r="S287" s="181"/>
      <c r="T287" s="181"/>
      <c r="U287" s="181"/>
      <c r="V287" s="181"/>
      <c r="W287" s="181"/>
      <c r="X287" s="181"/>
      <c r="Y287" s="181"/>
      <c r="Z287" s="181"/>
      <c r="AA287" s="181"/>
      <c r="AB287" s="181"/>
      <c r="AC287" s="181"/>
      <c r="AD287" s="181"/>
      <c r="AE287" s="181"/>
      <c r="AF287" s="181"/>
      <c r="AG287" s="181"/>
      <c r="AH287" s="181"/>
      <c r="AI287" s="181"/>
      <c r="AJ287" s="180"/>
      <c r="AK287" s="180"/>
      <c r="AL287" s="180"/>
      <c r="AM287" s="180"/>
      <c r="AN287" s="180"/>
      <c r="AO287" s="180"/>
      <c r="AP287" s="180"/>
      <c r="AQ287" s="180"/>
      <c r="AR287" s="180"/>
      <c r="AS287" s="180"/>
      <c r="AT287" s="180"/>
      <c r="AU287" s="180"/>
      <c r="AV287" s="180"/>
      <c r="AW287" s="180"/>
      <c r="AX287" s="181"/>
      <c r="AY287" s="181"/>
      <c r="AZ287" s="181"/>
      <c r="BA287" s="181"/>
      <c r="BB287" s="181"/>
      <c r="BC287" s="181"/>
      <c r="BD287" s="181"/>
      <c r="BE287" s="181"/>
      <c r="BF287" s="181"/>
      <c r="BG287" s="181"/>
      <c r="BH287" s="181"/>
      <c r="BI287" s="181"/>
      <c r="BJ287" s="181"/>
      <c r="BK287" s="181"/>
      <c r="BL287" s="181"/>
    </row>
    <row r="288" spans="1:70" x14ac:dyDescent="0.25">
      <c r="A288" s="181"/>
      <c r="B288" s="181"/>
      <c r="C288" s="181"/>
      <c r="D288" s="181"/>
      <c r="E288" s="181"/>
      <c r="F288" s="181"/>
      <c r="G288" s="181"/>
      <c r="H288" s="181"/>
      <c r="I288" s="181"/>
      <c r="J288" s="181"/>
      <c r="K288" s="181"/>
      <c r="L288" s="181"/>
      <c r="M288" s="181"/>
      <c r="N288" s="181"/>
      <c r="O288" s="181"/>
      <c r="P288" s="181"/>
      <c r="Q288" s="181"/>
      <c r="R288" s="181"/>
      <c r="S288" s="181"/>
      <c r="T288" s="181"/>
      <c r="U288" s="181"/>
      <c r="V288" s="181"/>
      <c r="W288" s="181"/>
      <c r="X288" s="181"/>
      <c r="Y288" s="181"/>
      <c r="Z288" s="181"/>
      <c r="AA288" s="181"/>
      <c r="AB288" s="181"/>
      <c r="AC288" s="181"/>
      <c r="AD288" s="181"/>
      <c r="AE288" s="181"/>
      <c r="AF288" s="181"/>
      <c r="AG288" s="181"/>
      <c r="AH288" s="181"/>
      <c r="AI288" s="181"/>
      <c r="AJ288" s="180"/>
      <c r="AK288" s="180"/>
      <c r="AL288" s="180"/>
      <c r="AM288" s="180"/>
      <c r="AN288" s="180"/>
      <c r="AO288" s="180"/>
      <c r="AP288" s="180"/>
      <c r="AQ288" s="180"/>
      <c r="AR288" s="180"/>
      <c r="AS288" s="180"/>
      <c r="AT288" s="180"/>
      <c r="AU288" s="180"/>
      <c r="AV288" s="180"/>
      <c r="AW288" s="180"/>
      <c r="AX288" s="181"/>
      <c r="AY288" s="181"/>
      <c r="AZ288" s="181"/>
      <c r="BA288" s="181"/>
      <c r="BB288" s="181"/>
      <c r="BC288" s="181"/>
      <c r="BD288" s="181"/>
      <c r="BE288" s="181"/>
      <c r="BF288" s="181"/>
      <c r="BG288" s="181"/>
      <c r="BH288" s="181"/>
      <c r="BI288" s="181"/>
      <c r="BJ288" s="181"/>
      <c r="BK288" s="181"/>
      <c r="BL288" s="181"/>
    </row>
    <row r="289" spans="1:64" x14ac:dyDescent="0.25">
      <c r="A289" s="181"/>
      <c r="B289" s="181"/>
      <c r="C289" s="181"/>
      <c r="D289" s="181"/>
      <c r="E289" s="181"/>
      <c r="F289" s="181"/>
      <c r="G289" s="181"/>
      <c r="H289" s="181"/>
      <c r="I289" s="181"/>
      <c r="J289" s="181"/>
      <c r="K289" s="181"/>
      <c r="L289" s="181"/>
      <c r="M289" s="181"/>
      <c r="N289" s="181"/>
      <c r="O289" s="181"/>
      <c r="P289" s="181"/>
      <c r="Q289" s="181"/>
      <c r="R289" s="181"/>
      <c r="S289" s="181"/>
      <c r="T289" s="181"/>
      <c r="U289" s="181"/>
      <c r="V289" s="181"/>
      <c r="W289" s="181"/>
      <c r="X289" s="181"/>
      <c r="Y289" s="181"/>
      <c r="Z289" s="181"/>
      <c r="AA289" s="181"/>
      <c r="AB289" s="181"/>
      <c r="AC289" s="181"/>
      <c r="AD289" s="181"/>
      <c r="AE289" s="181"/>
      <c r="AF289" s="181"/>
      <c r="AG289" s="181"/>
      <c r="AH289" s="181"/>
      <c r="AI289" s="181"/>
      <c r="AJ289" s="180"/>
      <c r="AK289" s="180"/>
      <c r="AL289" s="180"/>
      <c r="AM289" s="180"/>
      <c r="AN289" s="180"/>
      <c r="AO289" s="180"/>
      <c r="AP289" s="180"/>
      <c r="AQ289" s="180"/>
      <c r="AR289" s="180"/>
      <c r="AS289" s="180"/>
      <c r="AT289" s="180"/>
      <c r="AU289" s="180"/>
      <c r="AV289" s="180"/>
      <c r="AW289" s="180"/>
      <c r="AX289" s="181"/>
      <c r="AY289" s="181"/>
      <c r="AZ289" s="181"/>
      <c r="BA289" s="181"/>
      <c r="BB289" s="181"/>
      <c r="BC289" s="181"/>
      <c r="BD289" s="181"/>
      <c r="BE289" s="181"/>
      <c r="BF289" s="181"/>
      <c r="BG289" s="181"/>
      <c r="BH289" s="181"/>
      <c r="BI289" s="181"/>
      <c r="BJ289" s="181"/>
      <c r="BK289" s="181"/>
      <c r="BL289" s="181"/>
    </row>
    <row r="290" spans="1:64" x14ac:dyDescent="0.25">
      <c r="A290" s="181"/>
      <c r="B290" s="181"/>
      <c r="C290" s="181"/>
      <c r="D290" s="181"/>
      <c r="E290" s="181"/>
      <c r="F290" s="181"/>
      <c r="G290" s="181"/>
      <c r="H290" s="181"/>
      <c r="I290" s="181"/>
      <c r="J290" s="181"/>
      <c r="K290" s="181"/>
      <c r="L290" s="181"/>
      <c r="M290" s="181"/>
      <c r="N290" s="181"/>
      <c r="O290" s="181"/>
      <c r="P290" s="181"/>
      <c r="Q290" s="181"/>
      <c r="R290" s="181"/>
      <c r="S290" s="181"/>
      <c r="T290" s="181"/>
      <c r="U290" s="181"/>
      <c r="V290" s="181"/>
      <c r="W290" s="181"/>
      <c r="X290" s="181"/>
      <c r="Y290" s="181"/>
      <c r="Z290" s="181"/>
      <c r="AA290" s="181"/>
      <c r="AB290" s="181"/>
      <c r="AC290" s="181"/>
      <c r="AD290" s="181"/>
      <c r="AE290" s="181"/>
      <c r="AF290" s="181"/>
      <c r="AG290" s="181"/>
      <c r="AH290" s="181"/>
      <c r="AI290" s="181"/>
      <c r="AJ290" s="180"/>
      <c r="AK290" s="180"/>
      <c r="AL290" s="180"/>
      <c r="AM290" s="180"/>
      <c r="AN290" s="180"/>
      <c r="AO290" s="180"/>
      <c r="AP290" s="180"/>
      <c r="AQ290" s="180"/>
      <c r="AR290" s="180"/>
      <c r="AS290" s="180"/>
      <c r="AT290" s="180"/>
      <c r="AU290" s="180"/>
      <c r="AV290" s="180"/>
      <c r="AW290" s="180"/>
      <c r="AX290" s="181"/>
      <c r="AY290" s="181"/>
      <c r="AZ290" s="181"/>
      <c r="BA290" s="181"/>
      <c r="BB290" s="181"/>
      <c r="BC290" s="181"/>
      <c r="BD290" s="181"/>
      <c r="BE290" s="181"/>
      <c r="BF290" s="181"/>
      <c r="BG290" s="181"/>
      <c r="BH290" s="181"/>
      <c r="BI290" s="181"/>
      <c r="BJ290" s="181"/>
      <c r="BK290" s="181"/>
      <c r="BL290" s="181"/>
    </row>
    <row r="291" spans="1:64" x14ac:dyDescent="0.25">
      <c r="A291" s="181"/>
      <c r="B291" s="181"/>
      <c r="C291" s="181"/>
      <c r="D291" s="181"/>
      <c r="E291" s="181"/>
      <c r="F291" s="181"/>
      <c r="G291" s="181"/>
      <c r="H291" s="181"/>
      <c r="I291" s="181"/>
      <c r="J291" s="181"/>
      <c r="K291" s="181"/>
      <c r="L291" s="181"/>
      <c r="M291" s="181"/>
      <c r="N291" s="181"/>
      <c r="O291" s="181"/>
      <c r="P291" s="181"/>
      <c r="Q291" s="181"/>
      <c r="R291" s="181"/>
      <c r="S291" s="181"/>
      <c r="T291" s="181"/>
      <c r="U291" s="181"/>
      <c r="V291" s="181"/>
      <c r="W291" s="181"/>
      <c r="X291" s="181"/>
      <c r="Y291" s="181"/>
      <c r="Z291" s="181"/>
      <c r="AA291" s="181"/>
      <c r="AB291" s="181"/>
      <c r="AC291" s="181"/>
      <c r="AD291" s="181"/>
      <c r="AE291" s="181"/>
      <c r="AF291" s="181"/>
      <c r="AG291" s="181"/>
      <c r="AH291" s="181"/>
      <c r="AI291" s="181"/>
      <c r="AJ291" s="180"/>
      <c r="AK291" s="180"/>
      <c r="AL291" s="180"/>
      <c r="AM291" s="180"/>
      <c r="AN291" s="180"/>
      <c r="AO291" s="180"/>
      <c r="AP291" s="180"/>
      <c r="AQ291" s="180"/>
      <c r="AR291" s="180"/>
      <c r="AS291" s="180"/>
      <c r="AT291" s="180"/>
      <c r="AU291" s="180"/>
      <c r="AV291" s="180"/>
      <c r="AW291" s="180"/>
      <c r="AX291" s="181"/>
      <c r="AY291" s="181"/>
      <c r="AZ291" s="181"/>
      <c r="BA291" s="181"/>
      <c r="BB291" s="181"/>
      <c r="BC291" s="181"/>
      <c r="BD291" s="181"/>
      <c r="BE291" s="181"/>
      <c r="BF291" s="181"/>
      <c r="BG291" s="181"/>
      <c r="BH291" s="181"/>
      <c r="BI291" s="181"/>
      <c r="BJ291" s="181"/>
      <c r="BK291" s="181"/>
      <c r="BL291" s="181"/>
    </row>
    <row r="292" spans="1:64" x14ac:dyDescent="0.25">
      <c r="A292" s="181"/>
      <c r="B292" s="181"/>
      <c r="C292" s="181"/>
      <c r="D292" s="181"/>
      <c r="E292" s="181"/>
      <c r="F292" s="181"/>
      <c r="G292" s="181"/>
      <c r="H292" s="181"/>
      <c r="I292" s="181"/>
      <c r="J292" s="181"/>
      <c r="K292" s="181"/>
      <c r="L292" s="181"/>
      <c r="M292" s="181"/>
      <c r="N292" s="181"/>
      <c r="O292" s="181"/>
      <c r="P292" s="181"/>
      <c r="Q292" s="181"/>
      <c r="R292" s="181"/>
      <c r="S292" s="181"/>
      <c r="T292" s="181"/>
      <c r="U292" s="181"/>
      <c r="V292" s="181"/>
      <c r="W292" s="181"/>
      <c r="X292" s="181"/>
      <c r="Y292" s="181"/>
      <c r="Z292" s="181"/>
      <c r="AA292" s="181"/>
      <c r="AB292" s="181"/>
      <c r="AC292" s="181"/>
      <c r="AD292" s="181"/>
      <c r="AE292" s="181"/>
      <c r="AF292" s="181"/>
      <c r="AG292" s="181"/>
      <c r="AH292" s="181"/>
      <c r="AI292" s="181"/>
      <c r="AJ292" s="180"/>
      <c r="AK292" s="180"/>
      <c r="AL292" s="180"/>
      <c r="AM292" s="180"/>
      <c r="AN292" s="180"/>
      <c r="AO292" s="180"/>
      <c r="AP292" s="180"/>
      <c r="AQ292" s="180"/>
      <c r="AR292" s="180"/>
      <c r="AS292" s="180"/>
      <c r="AT292" s="180"/>
      <c r="AU292" s="180"/>
      <c r="AV292" s="180"/>
      <c r="AW292" s="180"/>
      <c r="AX292" s="181"/>
      <c r="AY292" s="181"/>
      <c r="AZ292" s="181"/>
      <c r="BA292" s="181"/>
      <c r="BB292" s="181"/>
      <c r="BC292" s="181"/>
      <c r="BD292" s="181"/>
      <c r="BE292" s="181"/>
      <c r="BF292" s="181"/>
      <c r="BG292" s="181"/>
      <c r="BH292" s="181"/>
      <c r="BI292" s="181"/>
      <c r="BJ292" s="181"/>
      <c r="BK292" s="181"/>
      <c r="BL292" s="181"/>
    </row>
    <row r="293" spans="1:64" x14ac:dyDescent="0.25">
      <c r="A293" s="181"/>
      <c r="B293" s="181"/>
      <c r="C293" s="181"/>
      <c r="D293" s="181"/>
      <c r="E293" s="181"/>
      <c r="F293" s="181"/>
      <c r="G293" s="181"/>
      <c r="H293" s="181"/>
      <c r="I293" s="181"/>
      <c r="J293" s="181"/>
      <c r="K293" s="181"/>
      <c r="L293" s="181"/>
      <c r="M293" s="181"/>
      <c r="N293" s="181"/>
      <c r="O293" s="181"/>
      <c r="P293" s="181"/>
      <c r="Q293" s="181"/>
      <c r="R293" s="181"/>
      <c r="S293" s="181"/>
      <c r="T293" s="181"/>
      <c r="U293" s="181"/>
      <c r="V293" s="181"/>
      <c r="W293" s="181"/>
      <c r="X293" s="181"/>
      <c r="Y293" s="181"/>
      <c r="Z293" s="181"/>
      <c r="AA293" s="181"/>
      <c r="AB293" s="181"/>
      <c r="AC293" s="181"/>
      <c r="AD293" s="181"/>
      <c r="AE293" s="181"/>
      <c r="AF293" s="181"/>
      <c r="AG293" s="181"/>
      <c r="AH293" s="181"/>
      <c r="AI293" s="181"/>
      <c r="AJ293" s="180"/>
      <c r="AK293" s="180"/>
      <c r="AL293" s="180"/>
      <c r="AM293" s="180"/>
      <c r="AN293" s="180"/>
      <c r="AO293" s="180"/>
      <c r="AP293" s="180"/>
      <c r="AQ293" s="180"/>
      <c r="AR293" s="180"/>
      <c r="AS293" s="180"/>
      <c r="AT293" s="180"/>
      <c r="AU293" s="180"/>
      <c r="AV293" s="180"/>
      <c r="AW293" s="180"/>
      <c r="AX293" s="181"/>
      <c r="AY293" s="181"/>
      <c r="AZ293" s="181"/>
      <c r="BA293" s="181"/>
      <c r="BB293" s="181"/>
      <c r="BC293" s="181"/>
      <c r="BD293" s="181"/>
      <c r="BE293" s="181"/>
      <c r="BF293" s="181"/>
      <c r="BG293" s="181"/>
      <c r="BH293" s="181"/>
      <c r="BI293" s="181"/>
      <c r="BJ293" s="181"/>
      <c r="BK293" s="181"/>
      <c r="BL293" s="181"/>
    </row>
    <row r="294" spans="1:64" x14ac:dyDescent="0.25">
      <c r="A294" s="181"/>
      <c r="B294" s="181"/>
      <c r="C294" s="181"/>
      <c r="D294" s="181"/>
      <c r="E294" s="181"/>
      <c r="F294" s="181"/>
      <c r="G294" s="181"/>
      <c r="H294" s="181"/>
      <c r="I294" s="181"/>
      <c r="J294" s="181"/>
      <c r="K294" s="181"/>
      <c r="L294" s="181"/>
      <c r="M294" s="181"/>
      <c r="N294" s="181"/>
      <c r="O294" s="181"/>
      <c r="P294" s="181"/>
      <c r="Q294" s="181"/>
      <c r="R294" s="181"/>
      <c r="S294" s="181"/>
      <c r="T294" s="181"/>
      <c r="U294" s="181"/>
      <c r="V294" s="181"/>
      <c r="W294" s="181"/>
      <c r="X294" s="181"/>
      <c r="Y294" s="181"/>
      <c r="Z294" s="181"/>
      <c r="AA294" s="181"/>
      <c r="AB294" s="181"/>
      <c r="AC294" s="181"/>
      <c r="AD294" s="181"/>
      <c r="AE294" s="181"/>
      <c r="AF294" s="181"/>
      <c r="AG294" s="181"/>
      <c r="AH294" s="181"/>
      <c r="AI294" s="181"/>
      <c r="AJ294" s="180"/>
      <c r="AK294" s="180"/>
      <c r="AL294" s="180"/>
      <c r="AM294" s="180"/>
      <c r="AN294" s="180"/>
      <c r="AO294" s="180"/>
      <c r="AP294" s="180"/>
      <c r="AQ294" s="180"/>
      <c r="AR294" s="180"/>
      <c r="AS294" s="180"/>
      <c r="AT294" s="180"/>
      <c r="AU294" s="180"/>
      <c r="AV294" s="180"/>
      <c r="AW294" s="180"/>
      <c r="AX294" s="181"/>
      <c r="AY294" s="181"/>
      <c r="AZ294" s="181"/>
      <c r="BA294" s="181"/>
      <c r="BB294" s="181"/>
      <c r="BC294" s="181"/>
      <c r="BD294" s="181"/>
      <c r="BE294" s="181"/>
      <c r="BF294" s="181"/>
      <c r="BG294" s="181"/>
      <c r="BH294" s="181"/>
      <c r="BI294" s="181"/>
      <c r="BJ294" s="181"/>
      <c r="BK294" s="181"/>
      <c r="BL294" s="181"/>
    </row>
    <row r="295" spans="1:64" x14ac:dyDescent="0.25">
      <c r="A295" s="181"/>
      <c r="B295" s="181"/>
      <c r="C295" s="181"/>
      <c r="D295" s="181"/>
      <c r="E295" s="181"/>
      <c r="F295" s="181"/>
      <c r="G295" s="181"/>
      <c r="H295" s="181"/>
      <c r="I295" s="181"/>
      <c r="J295" s="181"/>
      <c r="K295" s="181"/>
      <c r="L295" s="181"/>
      <c r="M295" s="181"/>
      <c r="N295" s="181"/>
      <c r="O295" s="181"/>
      <c r="P295" s="181"/>
      <c r="Q295" s="181"/>
      <c r="R295" s="181"/>
      <c r="S295" s="181"/>
      <c r="T295" s="181"/>
      <c r="U295" s="181"/>
      <c r="V295" s="181"/>
      <c r="W295" s="181"/>
      <c r="X295" s="181"/>
      <c r="Y295" s="181"/>
      <c r="Z295" s="181"/>
      <c r="AA295" s="181"/>
      <c r="AB295" s="181"/>
      <c r="AC295" s="181"/>
      <c r="AD295" s="181"/>
      <c r="AE295" s="181"/>
      <c r="AF295" s="181"/>
      <c r="AG295" s="181"/>
      <c r="AH295" s="181"/>
      <c r="AI295" s="181"/>
      <c r="AJ295" s="180"/>
      <c r="AK295" s="180"/>
      <c r="AL295" s="180"/>
      <c r="AM295" s="180"/>
      <c r="AN295" s="180"/>
      <c r="AO295" s="180"/>
      <c r="AP295" s="180"/>
      <c r="AQ295" s="180"/>
      <c r="AR295" s="180"/>
      <c r="AS295" s="180"/>
      <c r="AT295" s="180"/>
      <c r="AU295" s="180"/>
      <c r="AV295" s="180"/>
      <c r="AW295" s="180"/>
      <c r="AX295" s="181"/>
      <c r="AY295" s="181"/>
      <c r="AZ295" s="181"/>
      <c r="BA295" s="181"/>
      <c r="BB295" s="181"/>
      <c r="BC295" s="181"/>
      <c r="BD295" s="181"/>
      <c r="BE295" s="181"/>
      <c r="BF295" s="181"/>
      <c r="BG295" s="181"/>
      <c r="BH295" s="181"/>
      <c r="BI295" s="181"/>
      <c r="BJ295" s="181"/>
      <c r="BK295" s="181"/>
      <c r="BL295" s="181"/>
    </row>
    <row r="296" spans="1:64" x14ac:dyDescent="0.25">
      <c r="A296" s="181"/>
      <c r="B296" s="181"/>
      <c r="C296" s="181"/>
      <c r="D296" s="181"/>
      <c r="E296" s="181"/>
      <c r="F296" s="181"/>
      <c r="G296" s="181"/>
      <c r="H296" s="181"/>
      <c r="I296" s="181"/>
      <c r="J296" s="181"/>
      <c r="K296" s="181"/>
      <c r="L296" s="181"/>
      <c r="M296" s="181"/>
      <c r="N296" s="181"/>
      <c r="O296" s="181"/>
      <c r="P296" s="181"/>
      <c r="Q296" s="181"/>
      <c r="R296" s="181"/>
      <c r="S296" s="181"/>
      <c r="T296" s="181"/>
      <c r="U296" s="181"/>
      <c r="V296" s="181"/>
      <c r="W296" s="181"/>
      <c r="X296" s="181"/>
      <c r="Y296" s="181"/>
      <c r="Z296" s="181"/>
      <c r="AA296" s="181"/>
      <c r="AB296" s="181"/>
      <c r="AC296" s="181"/>
      <c r="AD296" s="181"/>
      <c r="AE296" s="181"/>
      <c r="AF296" s="181"/>
      <c r="AG296" s="181"/>
      <c r="AH296" s="181"/>
      <c r="AI296" s="181"/>
      <c r="AJ296" s="180"/>
      <c r="AK296" s="180"/>
      <c r="AL296" s="180"/>
      <c r="AM296" s="180"/>
      <c r="AN296" s="180"/>
      <c r="AO296" s="180"/>
      <c r="AP296" s="180"/>
      <c r="AQ296" s="180"/>
      <c r="AR296" s="180"/>
      <c r="AS296" s="180"/>
      <c r="AT296" s="180"/>
      <c r="AU296" s="180"/>
      <c r="AV296" s="180"/>
      <c r="AW296" s="180"/>
      <c r="AX296" s="181"/>
      <c r="AY296" s="181"/>
      <c r="AZ296" s="181"/>
      <c r="BA296" s="181"/>
      <c r="BB296" s="181"/>
      <c r="BC296" s="181"/>
      <c r="BD296" s="181"/>
      <c r="BE296" s="181"/>
      <c r="BF296" s="181"/>
      <c r="BG296" s="181"/>
      <c r="BH296" s="181"/>
      <c r="BI296" s="181"/>
      <c r="BJ296" s="181"/>
      <c r="BK296" s="181"/>
      <c r="BL296" s="181"/>
    </row>
    <row r="297" spans="1:64" x14ac:dyDescent="0.25">
      <c r="A297" s="181"/>
      <c r="B297" s="181"/>
      <c r="C297" s="181"/>
      <c r="D297" s="181"/>
      <c r="E297" s="181"/>
      <c r="F297" s="181"/>
      <c r="G297" s="181"/>
      <c r="H297" s="181"/>
      <c r="I297" s="181"/>
      <c r="J297" s="181"/>
      <c r="K297" s="181"/>
      <c r="L297" s="181"/>
      <c r="M297" s="181"/>
      <c r="N297" s="181"/>
      <c r="O297" s="181"/>
      <c r="P297" s="181"/>
      <c r="Q297" s="181"/>
      <c r="R297" s="181"/>
      <c r="S297" s="181"/>
      <c r="T297" s="181"/>
      <c r="U297" s="181"/>
      <c r="V297" s="181"/>
      <c r="W297" s="181"/>
      <c r="X297" s="181"/>
      <c r="Y297" s="181"/>
      <c r="Z297" s="181"/>
      <c r="AA297" s="181"/>
      <c r="AB297" s="181"/>
      <c r="AC297" s="181"/>
      <c r="AD297" s="181"/>
      <c r="AE297" s="181"/>
      <c r="AF297" s="181"/>
      <c r="AG297" s="181"/>
      <c r="AH297" s="181"/>
      <c r="AI297" s="181"/>
      <c r="AJ297" s="180"/>
      <c r="AK297" s="180"/>
      <c r="AL297" s="180"/>
      <c r="AM297" s="180"/>
      <c r="AN297" s="180"/>
      <c r="AO297" s="180"/>
      <c r="AP297" s="180"/>
      <c r="AQ297" s="180"/>
      <c r="AR297" s="180"/>
      <c r="AS297" s="180"/>
      <c r="AT297" s="180"/>
      <c r="AU297" s="180"/>
      <c r="AV297" s="180"/>
      <c r="AW297" s="180"/>
      <c r="AX297" s="181"/>
      <c r="AY297" s="181"/>
      <c r="AZ297" s="181"/>
      <c r="BA297" s="181"/>
      <c r="BB297" s="181"/>
      <c r="BC297" s="181"/>
      <c r="BD297" s="181"/>
      <c r="BE297" s="181"/>
      <c r="BF297" s="181"/>
      <c r="BG297" s="181"/>
      <c r="BH297" s="181"/>
      <c r="BI297" s="181"/>
      <c r="BJ297" s="181"/>
      <c r="BK297" s="181"/>
      <c r="BL297" s="181"/>
    </row>
    <row r="298" spans="1:64" x14ac:dyDescent="0.25">
      <c r="A298" s="181"/>
      <c r="B298" s="181"/>
      <c r="C298" s="181"/>
      <c r="D298" s="181"/>
      <c r="E298" s="181"/>
      <c r="F298" s="181"/>
      <c r="G298" s="181"/>
      <c r="H298" s="181"/>
      <c r="I298" s="181"/>
      <c r="J298" s="181"/>
      <c r="K298" s="181"/>
      <c r="L298" s="181"/>
      <c r="M298" s="181"/>
      <c r="N298" s="181"/>
      <c r="O298" s="181"/>
      <c r="P298" s="181"/>
      <c r="Q298" s="181"/>
      <c r="R298" s="181"/>
      <c r="S298" s="181"/>
      <c r="T298" s="181"/>
      <c r="U298" s="181"/>
      <c r="V298" s="181"/>
      <c r="W298" s="181"/>
      <c r="X298" s="181"/>
      <c r="Y298" s="181"/>
      <c r="Z298" s="181"/>
      <c r="AA298" s="181"/>
      <c r="AB298" s="181"/>
      <c r="AC298" s="181"/>
      <c r="AD298" s="181"/>
      <c r="AE298" s="181"/>
      <c r="AF298" s="181"/>
      <c r="AG298" s="181"/>
      <c r="AH298" s="181"/>
      <c r="AI298" s="181"/>
      <c r="AJ298" s="180"/>
      <c r="AK298" s="180"/>
      <c r="AL298" s="180"/>
      <c r="AM298" s="180"/>
      <c r="AN298" s="180"/>
      <c r="AO298" s="180"/>
      <c r="AP298" s="180"/>
      <c r="AQ298" s="180"/>
      <c r="AR298" s="180"/>
      <c r="AS298" s="180"/>
      <c r="AT298" s="180"/>
      <c r="AU298" s="180"/>
      <c r="AV298" s="180"/>
      <c r="AW298" s="180"/>
      <c r="AX298" s="181"/>
      <c r="AY298" s="181"/>
      <c r="AZ298" s="181"/>
      <c r="BA298" s="181"/>
      <c r="BB298" s="181"/>
      <c r="BC298" s="181"/>
      <c r="BD298" s="181"/>
      <c r="BE298" s="181"/>
      <c r="BF298" s="181"/>
      <c r="BG298" s="181"/>
      <c r="BH298" s="181"/>
      <c r="BI298" s="181"/>
      <c r="BJ298" s="181"/>
      <c r="BK298" s="181"/>
      <c r="BL298" s="181"/>
    </row>
    <row r="299" spans="1:64" x14ac:dyDescent="0.25">
      <c r="A299" s="181"/>
      <c r="B299" s="181"/>
      <c r="C299" s="181"/>
      <c r="D299" s="181"/>
      <c r="E299" s="181"/>
      <c r="F299" s="181"/>
      <c r="G299" s="181"/>
      <c r="H299" s="181"/>
      <c r="I299" s="181"/>
      <c r="J299" s="181"/>
      <c r="K299" s="181"/>
      <c r="L299" s="181"/>
      <c r="M299" s="181"/>
      <c r="N299" s="181"/>
      <c r="O299" s="181"/>
      <c r="P299" s="181"/>
      <c r="Q299" s="181"/>
      <c r="R299" s="181"/>
      <c r="S299" s="181"/>
      <c r="T299" s="181"/>
      <c r="U299" s="181"/>
      <c r="V299" s="181"/>
      <c r="W299" s="181"/>
      <c r="X299" s="181"/>
      <c r="Y299" s="181"/>
      <c r="Z299" s="181"/>
      <c r="AA299" s="181"/>
      <c r="AB299" s="181"/>
      <c r="AC299" s="181"/>
      <c r="AD299" s="181"/>
      <c r="AE299" s="181"/>
      <c r="AF299" s="181"/>
      <c r="AG299" s="181"/>
      <c r="AH299" s="181"/>
      <c r="AI299" s="181"/>
      <c r="AJ299" s="180"/>
      <c r="AK299" s="180"/>
      <c r="AL299" s="180"/>
      <c r="AM299" s="180"/>
      <c r="AN299" s="180"/>
      <c r="AO299" s="180"/>
      <c r="AP299" s="180"/>
      <c r="AQ299" s="180"/>
      <c r="AR299" s="180"/>
      <c r="AS299" s="180"/>
      <c r="AT299" s="180"/>
      <c r="AU299" s="180"/>
      <c r="AV299" s="180"/>
      <c r="AW299" s="180"/>
      <c r="AX299" s="181"/>
      <c r="AY299" s="181"/>
      <c r="AZ299" s="181"/>
      <c r="BA299" s="181"/>
      <c r="BB299" s="181"/>
      <c r="BC299" s="181"/>
      <c r="BD299" s="181"/>
      <c r="BE299" s="181"/>
      <c r="BF299" s="181"/>
      <c r="BG299" s="181"/>
      <c r="BH299" s="181"/>
      <c r="BI299" s="181"/>
      <c r="BJ299" s="181"/>
      <c r="BK299" s="181"/>
      <c r="BL299" s="181"/>
    </row>
    <row r="300" spans="1:64" x14ac:dyDescent="0.25">
      <c r="A300" s="181"/>
      <c r="B300" s="181"/>
      <c r="C300" s="181"/>
      <c r="D300" s="181"/>
      <c r="E300" s="181"/>
      <c r="F300" s="181"/>
      <c r="G300" s="181"/>
      <c r="H300" s="181"/>
      <c r="I300" s="181"/>
      <c r="J300" s="181"/>
      <c r="K300" s="181"/>
      <c r="L300" s="181"/>
      <c r="M300" s="181"/>
      <c r="N300" s="181"/>
      <c r="O300" s="181"/>
      <c r="P300" s="181"/>
      <c r="Q300" s="181"/>
      <c r="R300" s="181"/>
      <c r="S300" s="181"/>
      <c r="T300" s="181"/>
      <c r="U300" s="181"/>
      <c r="V300" s="181"/>
      <c r="W300" s="181"/>
      <c r="X300" s="181"/>
      <c r="Y300" s="181"/>
      <c r="Z300" s="181"/>
      <c r="AA300" s="181"/>
      <c r="AB300" s="181"/>
      <c r="AC300" s="181"/>
      <c r="AD300" s="181"/>
      <c r="AE300" s="181"/>
      <c r="AF300" s="181"/>
      <c r="AG300" s="181"/>
      <c r="AH300" s="181"/>
      <c r="AI300" s="181"/>
      <c r="AJ300" s="180"/>
      <c r="AK300" s="180"/>
      <c r="AL300" s="180"/>
      <c r="AM300" s="180"/>
      <c r="AN300" s="180"/>
      <c r="AO300" s="180"/>
      <c r="AP300" s="180"/>
      <c r="AQ300" s="180"/>
      <c r="AR300" s="180"/>
      <c r="AS300" s="180"/>
      <c r="AT300" s="180"/>
      <c r="AU300" s="180"/>
      <c r="AV300" s="180"/>
      <c r="AW300" s="180"/>
      <c r="AX300" s="181"/>
      <c r="AY300" s="181"/>
      <c r="AZ300" s="181"/>
      <c r="BA300" s="181"/>
      <c r="BB300" s="181"/>
      <c r="BC300" s="181"/>
      <c r="BD300" s="181"/>
      <c r="BE300" s="181"/>
      <c r="BF300" s="181"/>
      <c r="BG300" s="181"/>
      <c r="BH300" s="181"/>
      <c r="BI300" s="181"/>
      <c r="BJ300" s="181"/>
      <c r="BK300" s="181"/>
      <c r="BL300" s="181"/>
    </row>
    <row r="301" spans="1:64" x14ac:dyDescent="0.25">
      <c r="A301" s="181"/>
      <c r="B301" s="181"/>
      <c r="C301" s="181"/>
      <c r="D301" s="181"/>
      <c r="E301" s="181"/>
      <c r="F301" s="181"/>
      <c r="G301" s="181"/>
      <c r="H301" s="181"/>
      <c r="I301" s="181"/>
      <c r="J301" s="181"/>
      <c r="K301" s="181"/>
      <c r="L301" s="181"/>
      <c r="M301" s="181"/>
      <c r="N301" s="181"/>
      <c r="O301" s="181"/>
      <c r="P301" s="181"/>
      <c r="Q301" s="181"/>
      <c r="R301" s="181"/>
      <c r="S301" s="181"/>
      <c r="T301" s="181"/>
      <c r="U301" s="181"/>
      <c r="V301" s="181"/>
      <c r="W301" s="181"/>
      <c r="X301" s="181"/>
      <c r="Y301" s="181"/>
      <c r="Z301" s="181"/>
      <c r="AA301" s="181"/>
      <c r="AB301" s="181"/>
      <c r="AC301" s="181"/>
      <c r="AD301" s="181"/>
      <c r="AE301" s="181"/>
      <c r="AF301" s="181"/>
      <c r="AG301" s="181"/>
      <c r="AH301" s="181"/>
      <c r="AI301" s="181"/>
      <c r="AJ301" s="180"/>
      <c r="AK301" s="180"/>
      <c r="AL301" s="180"/>
      <c r="AM301" s="180"/>
      <c r="AN301" s="180"/>
      <c r="AO301" s="180"/>
      <c r="AP301" s="180"/>
      <c r="AQ301" s="180"/>
      <c r="AR301" s="180"/>
      <c r="AS301" s="180"/>
      <c r="AT301" s="180"/>
      <c r="AU301" s="180"/>
      <c r="AV301" s="180"/>
      <c r="AW301" s="180"/>
      <c r="AX301" s="181"/>
      <c r="AY301" s="181"/>
      <c r="AZ301" s="181"/>
      <c r="BA301" s="181"/>
      <c r="BB301" s="181"/>
      <c r="BC301" s="181"/>
      <c r="BD301" s="181"/>
      <c r="BE301" s="181"/>
      <c r="BF301" s="181"/>
      <c r="BG301" s="181"/>
      <c r="BH301" s="181"/>
      <c r="BI301" s="181"/>
      <c r="BJ301" s="181"/>
      <c r="BK301" s="181"/>
      <c r="BL301" s="181"/>
    </row>
    <row r="302" spans="1:64" x14ac:dyDescent="0.25">
      <c r="A302" s="181"/>
      <c r="B302" s="181"/>
      <c r="C302" s="181"/>
      <c r="D302" s="181"/>
      <c r="E302" s="181"/>
      <c r="F302" s="181"/>
      <c r="G302" s="181"/>
      <c r="H302" s="181"/>
      <c r="I302" s="181"/>
      <c r="J302" s="181"/>
      <c r="K302" s="181"/>
      <c r="L302" s="181"/>
      <c r="M302" s="181"/>
      <c r="N302" s="181"/>
      <c r="O302" s="181"/>
      <c r="P302" s="181"/>
      <c r="Q302" s="181"/>
      <c r="R302" s="181"/>
      <c r="S302" s="181"/>
      <c r="T302" s="181"/>
      <c r="U302" s="181"/>
      <c r="V302" s="181"/>
      <c r="W302" s="181"/>
      <c r="X302" s="181"/>
      <c r="Y302" s="181"/>
      <c r="Z302" s="181"/>
      <c r="AA302" s="181"/>
      <c r="AB302" s="181"/>
      <c r="AC302" s="181"/>
      <c r="AD302" s="181"/>
      <c r="AE302" s="181"/>
      <c r="AF302" s="181"/>
      <c r="AG302" s="181"/>
      <c r="AH302" s="181"/>
      <c r="AI302" s="181"/>
      <c r="AJ302" s="180"/>
      <c r="AK302" s="180"/>
      <c r="AL302" s="180"/>
      <c r="AM302" s="180"/>
      <c r="AN302" s="180"/>
      <c r="AO302" s="180"/>
      <c r="AP302" s="180"/>
      <c r="AQ302" s="180"/>
      <c r="AR302" s="180"/>
      <c r="AS302" s="180"/>
      <c r="AT302" s="180"/>
      <c r="AU302" s="180"/>
      <c r="AV302" s="180"/>
      <c r="AW302" s="180"/>
      <c r="AX302" s="181"/>
      <c r="AY302" s="181"/>
      <c r="AZ302" s="181"/>
      <c r="BA302" s="181"/>
      <c r="BB302" s="181"/>
      <c r="BC302" s="181"/>
      <c r="BD302" s="181"/>
      <c r="BE302" s="181"/>
      <c r="BF302" s="181"/>
      <c r="BG302" s="181"/>
      <c r="BH302" s="181"/>
      <c r="BI302" s="181"/>
      <c r="BJ302" s="181"/>
      <c r="BK302" s="181"/>
      <c r="BL302" s="181"/>
    </row>
    <row r="303" spans="1:64" x14ac:dyDescent="0.25">
      <c r="A303" s="181"/>
      <c r="B303" s="181"/>
      <c r="C303" s="181"/>
      <c r="D303" s="181"/>
      <c r="E303" s="181"/>
      <c r="F303" s="181"/>
      <c r="G303" s="181"/>
      <c r="H303" s="181"/>
      <c r="I303" s="181"/>
      <c r="J303" s="181"/>
      <c r="K303" s="181"/>
      <c r="L303" s="181"/>
      <c r="M303" s="181"/>
      <c r="N303" s="181"/>
      <c r="O303" s="181"/>
      <c r="P303" s="181"/>
      <c r="Q303" s="181"/>
      <c r="R303" s="181"/>
      <c r="S303" s="181"/>
      <c r="T303" s="181"/>
      <c r="U303" s="181"/>
      <c r="V303" s="181"/>
      <c r="W303" s="181"/>
      <c r="X303" s="181"/>
      <c r="Y303" s="181"/>
      <c r="Z303" s="181"/>
      <c r="AA303" s="181"/>
      <c r="AB303" s="181"/>
      <c r="AC303" s="181"/>
      <c r="AD303" s="181"/>
      <c r="AE303" s="181"/>
      <c r="AF303" s="181"/>
      <c r="AG303" s="181"/>
      <c r="AH303" s="181"/>
      <c r="AI303" s="181"/>
      <c r="AJ303" s="180"/>
      <c r="AK303" s="180"/>
      <c r="AL303" s="180"/>
      <c r="AM303" s="180"/>
      <c r="AN303" s="180"/>
      <c r="AO303" s="180"/>
      <c r="AP303" s="180"/>
      <c r="AQ303" s="180"/>
      <c r="AR303" s="180"/>
      <c r="AS303" s="180"/>
      <c r="AT303" s="180"/>
      <c r="AU303" s="180"/>
      <c r="AV303" s="180"/>
      <c r="AW303" s="180"/>
      <c r="AX303" s="181"/>
      <c r="AY303" s="181"/>
      <c r="AZ303" s="181"/>
      <c r="BA303" s="181"/>
      <c r="BB303" s="181"/>
      <c r="BC303" s="181"/>
      <c r="BD303" s="181"/>
      <c r="BE303" s="181"/>
      <c r="BF303" s="181"/>
      <c r="BG303" s="181"/>
      <c r="BH303" s="181"/>
      <c r="BI303" s="181"/>
      <c r="BJ303" s="181"/>
      <c r="BK303" s="181"/>
      <c r="BL303" s="181"/>
    </row>
    <row r="304" spans="1:64" x14ac:dyDescent="0.25">
      <c r="A304" s="181"/>
      <c r="B304" s="181"/>
      <c r="C304" s="181"/>
      <c r="D304" s="181"/>
      <c r="E304" s="181"/>
      <c r="F304" s="181"/>
      <c r="G304" s="181"/>
      <c r="H304" s="181"/>
      <c r="I304" s="181"/>
      <c r="J304" s="181"/>
      <c r="K304" s="181"/>
      <c r="L304" s="181"/>
      <c r="M304" s="181"/>
      <c r="N304" s="181"/>
      <c r="O304" s="181"/>
      <c r="P304" s="181"/>
      <c r="Q304" s="181"/>
      <c r="R304" s="181"/>
      <c r="S304" s="181"/>
      <c r="T304" s="181"/>
      <c r="U304" s="181"/>
      <c r="V304" s="181"/>
      <c r="W304" s="181"/>
      <c r="X304" s="181"/>
      <c r="Y304" s="181"/>
      <c r="Z304" s="181"/>
      <c r="AA304" s="181"/>
      <c r="AB304" s="181"/>
      <c r="AC304" s="181"/>
      <c r="AD304" s="181"/>
      <c r="AE304" s="181"/>
      <c r="AF304" s="181"/>
      <c r="AG304" s="181"/>
      <c r="AH304" s="181"/>
      <c r="AI304" s="181"/>
      <c r="AJ304" s="180"/>
      <c r="AK304" s="180"/>
      <c r="AL304" s="180"/>
      <c r="AM304" s="180"/>
      <c r="AN304" s="180"/>
      <c r="AO304" s="180"/>
      <c r="AP304" s="180"/>
      <c r="AQ304" s="180"/>
      <c r="AR304" s="180"/>
      <c r="AS304" s="180"/>
      <c r="AT304" s="180"/>
      <c r="AU304" s="180"/>
      <c r="AV304" s="180"/>
      <c r="AW304" s="180"/>
      <c r="AX304" s="181"/>
      <c r="AY304" s="181"/>
      <c r="AZ304" s="181"/>
      <c r="BA304" s="181"/>
      <c r="BB304" s="181"/>
      <c r="BC304" s="181"/>
      <c r="BD304" s="181"/>
      <c r="BE304" s="181"/>
      <c r="BF304" s="181"/>
      <c r="BG304" s="181"/>
      <c r="BH304" s="181"/>
      <c r="BI304" s="181"/>
      <c r="BJ304" s="181"/>
      <c r="BK304" s="181"/>
      <c r="BL304" s="181"/>
    </row>
    <row r="305" spans="1:64" x14ac:dyDescent="0.25">
      <c r="A305" s="181"/>
      <c r="B305" s="181"/>
      <c r="C305" s="181"/>
      <c r="D305" s="181"/>
      <c r="E305" s="181"/>
      <c r="F305" s="181"/>
      <c r="G305" s="181"/>
      <c r="H305" s="181"/>
      <c r="I305" s="181"/>
      <c r="J305" s="181"/>
      <c r="K305" s="181"/>
      <c r="L305" s="181"/>
      <c r="M305" s="181"/>
      <c r="N305" s="181"/>
      <c r="O305" s="181"/>
      <c r="P305" s="181"/>
      <c r="Q305" s="181"/>
      <c r="R305" s="181"/>
      <c r="S305" s="181"/>
      <c r="T305" s="181"/>
      <c r="U305" s="181"/>
      <c r="V305" s="181"/>
      <c r="W305" s="181"/>
      <c r="X305" s="181"/>
      <c r="Y305" s="181"/>
      <c r="Z305" s="181"/>
      <c r="AA305" s="181"/>
      <c r="AB305" s="181"/>
      <c r="AC305" s="181"/>
      <c r="AD305" s="181"/>
      <c r="AE305" s="181"/>
      <c r="AF305" s="181"/>
      <c r="AG305" s="181"/>
      <c r="AH305" s="181"/>
      <c r="AI305" s="181"/>
      <c r="AJ305" s="180"/>
      <c r="AK305" s="180"/>
      <c r="AL305" s="180"/>
      <c r="AM305" s="180"/>
      <c r="AN305" s="180"/>
      <c r="AO305" s="180"/>
      <c r="AP305" s="180"/>
      <c r="AQ305" s="180"/>
      <c r="AR305" s="180"/>
      <c r="AS305" s="180"/>
      <c r="AT305" s="180"/>
      <c r="AU305" s="180"/>
      <c r="AV305" s="180"/>
      <c r="AW305" s="180"/>
      <c r="AX305" s="181"/>
      <c r="AY305" s="181"/>
      <c r="AZ305" s="181"/>
      <c r="BA305" s="181"/>
      <c r="BB305" s="181"/>
      <c r="BC305" s="181"/>
      <c r="BD305" s="181"/>
      <c r="BE305" s="181"/>
      <c r="BF305" s="181"/>
      <c r="BG305" s="181"/>
      <c r="BH305" s="181"/>
      <c r="BI305" s="181"/>
      <c r="BJ305" s="181"/>
      <c r="BK305" s="181"/>
      <c r="BL305" s="181"/>
    </row>
    <row r="306" spans="1:64" x14ac:dyDescent="0.25">
      <c r="A306" s="181"/>
      <c r="B306" s="181"/>
      <c r="C306" s="181"/>
      <c r="D306" s="181"/>
      <c r="E306" s="181"/>
      <c r="F306" s="181"/>
      <c r="G306" s="181"/>
      <c r="H306" s="181"/>
      <c r="I306" s="181"/>
      <c r="J306" s="181"/>
      <c r="K306" s="181"/>
      <c r="L306" s="181"/>
      <c r="M306" s="181"/>
      <c r="N306" s="181"/>
      <c r="O306" s="181"/>
      <c r="P306" s="181"/>
      <c r="Q306" s="181"/>
      <c r="R306" s="181"/>
      <c r="S306" s="181"/>
      <c r="T306" s="181"/>
      <c r="U306" s="181"/>
      <c r="V306" s="181"/>
      <c r="W306" s="181"/>
      <c r="X306" s="181"/>
      <c r="Y306" s="181"/>
      <c r="Z306" s="181"/>
      <c r="AA306" s="181"/>
      <c r="AB306" s="181"/>
      <c r="AC306" s="181"/>
      <c r="AD306" s="181"/>
      <c r="AE306" s="181"/>
      <c r="AF306" s="181"/>
      <c r="AG306" s="181"/>
      <c r="AH306" s="181"/>
      <c r="AI306" s="181"/>
      <c r="AJ306" s="180"/>
      <c r="AK306" s="180"/>
      <c r="AL306" s="180"/>
      <c r="AM306" s="180"/>
      <c r="AN306" s="180"/>
      <c r="AO306" s="180"/>
      <c r="AP306" s="180"/>
      <c r="AQ306" s="180"/>
      <c r="AR306" s="180"/>
      <c r="AS306" s="180"/>
      <c r="AT306" s="180"/>
      <c r="AU306" s="180"/>
      <c r="AV306" s="180"/>
      <c r="AW306" s="180"/>
      <c r="AX306" s="181"/>
      <c r="AY306" s="181"/>
      <c r="AZ306" s="181"/>
      <c r="BA306" s="181"/>
      <c r="BB306" s="181"/>
      <c r="BC306" s="181"/>
      <c r="BD306" s="181"/>
      <c r="BE306" s="181"/>
      <c r="BF306" s="181"/>
      <c r="BG306" s="181"/>
      <c r="BH306" s="181"/>
      <c r="BI306" s="181"/>
      <c r="BJ306" s="181"/>
      <c r="BK306" s="181"/>
      <c r="BL306" s="181"/>
    </row>
    <row r="307" spans="1:64" x14ac:dyDescent="0.25">
      <c r="A307" s="181"/>
      <c r="B307" s="181"/>
      <c r="C307" s="181"/>
      <c r="D307" s="181"/>
      <c r="E307" s="181"/>
      <c r="F307" s="181"/>
      <c r="G307" s="181"/>
      <c r="H307" s="181"/>
      <c r="I307" s="181"/>
      <c r="J307" s="181"/>
      <c r="K307" s="181"/>
      <c r="L307" s="181"/>
      <c r="M307" s="181"/>
      <c r="N307" s="181"/>
      <c r="O307" s="181"/>
      <c r="P307" s="181"/>
      <c r="Q307" s="181"/>
      <c r="R307" s="181"/>
      <c r="S307" s="181"/>
      <c r="T307" s="181"/>
      <c r="U307" s="181"/>
      <c r="V307" s="181"/>
      <c r="W307" s="181"/>
      <c r="X307" s="181"/>
      <c r="Y307" s="181"/>
      <c r="Z307" s="181"/>
      <c r="AA307" s="181"/>
      <c r="AB307" s="181"/>
      <c r="AC307" s="181"/>
      <c r="AD307" s="181"/>
      <c r="AE307" s="181"/>
      <c r="AF307" s="181"/>
      <c r="AG307" s="181"/>
      <c r="AH307" s="181"/>
      <c r="AI307" s="181"/>
      <c r="AJ307" s="180"/>
      <c r="AK307" s="180"/>
      <c r="AL307" s="180"/>
      <c r="AM307" s="180"/>
      <c r="AN307" s="180"/>
      <c r="AO307" s="180"/>
      <c r="AP307" s="180"/>
      <c r="AQ307" s="180"/>
      <c r="AR307" s="180"/>
      <c r="AS307" s="180"/>
      <c r="AT307" s="180"/>
      <c r="AU307" s="180"/>
      <c r="AV307" s="180"/>
      <c r="AW307" s="180"/>
      <c r="AX307" s="181"/>
      <c r="AY307" s="181"/>
      <c r="AZ307" s="181"/>
      <c r="BA307" s="181"/>
      <c r="BB307" s="181"/>
      <c r="BC307" s="181"/>
      <c r="BD307" s="181"/>
      <c r="BE307" s="181"/>
      <c r="BF307" s="181"/>
      <c r="BG307" s="181"/>
      <c r="BH307" s="181"/>
      <c r="BI307" s="181"/>
      <c r="BJ307" s="181"/>
      <c r="BK307" s="181"/>
      <c r="BL307" s="181"/>
    </row>
    <row r="308" spans="1:64" x14ac:dyDescent="0.25">
      <c r="A308" s="181"/>
      <c r="B308" s="181"/>
      <c r="C308" s="181"/>
      <c r="D308" s="181"/>
      <c r="E308" s="181"/>
      <c r="F308" s="181"/>
      <c r="G308" s="181"/>
      <c r="H308" s="181"/>
      <c r="I308" s="181"/>
      <c r="J308" s="181"/>
      <c r="K308" s="181"/>
      <c r="L308" s="181"/>
      <c r="M308" s="181"/>
      <c r="N308" s="181"/>
      <c r="O308" s="181"/>
      <c r="P308" s="181"/>
      <c r="Q308" s="181"/>
      <c r="R308" s="181"/>
      <c r="S308" s="181"/>
      <c r="T308" s="181"/>
      <c r="U308" s="181"/>
      <c r="V308" s="181"/>
      <c r="W308" s="181"/>
      <c r="X308" s="181"/>
      <c r="Y308" s="181"/>
      <c r="Z308" s="181"/>
      <c r="AA308" s="181"/>
      <c r="AB308" s="181"/>
      <c r="AC308" s="181"/>
      <c r="AD308" s="181"/>
      <c r="AE308" s="181"/>
      <c r="AF308" s="181"/>
      <c r="AG308" s="181"/>
      <c r="AH308" s="181"/>
      <c r="AI308" s="181"/>
      <c r="AJ308" s="180"/>
      <c r="AK308" s="180"/>
      <c r="AL308" s="180"/>
      <c r="AM308" s="180"/>
      <c r="AN308" s="180"/>
      <c r="AO308" s="180"/>
      <c r="AP308" s="180"/>
      <c r="AQ308" s="180"/>
      <c r="AR308" s="180"/>
      <c r="AS308" s="180"/>
      <c r="AT308" s="180"/>
      <c r="AU308" s="180"/>
      <c r="AV308" s="180"/>
      <c r="AW308" s="180"/>
      <c r="AX308" s="181"/>
      <c r="AY308" s="181"/>
      <c r="AZ308" s="181"/>
      <c r="BA308" s="181"/>
      <c r="BB308" s="181"/>
      <c r="BC308" s="181"/>
      <c r="BD308" s="181"/>
      <c r="BE308" s="181"/>
      <c r="BF308" s="181"/>
      <c r="BG308" s="181"/>
      <c r="BH308" s="181"/>
      <c r="BI308" s="181"/>
      <c r="BJ308" s="181"/>
      <c r="BK308" s="181"/>
      <c r="BL308" s="181"/>
    </row>
    <row r="309" spans="1:64" x14ac:dyDescent="0.25">
      <c r="A309" s="181"/>
      <c r="B309" s="181"/>
      <c r="C309" s="181"/>
      <c r="D309" s="181"/>
      <c r="E309" s="181"/>
      <c r="F309" s="181"/>
      <c r="G309" s="181"/>
      <c r="H309" s="181"/>
      <c r="I309" s="181"/>
      <c r="J309" s="181"/>
      <c r="K309" s="181"/>
      <c r="L309" s="181"/>
      <c r="M309" s="181"/>
      <c r="N309" s="181"/>
      <c r="O309" s="181"/>
      <c r="P309" s="181"/>
      <c r="Q309" s="181"/>
      <c r="R309" s="181"/>
      <c r="S309" s="181"/>
      <c r="T309" s="181"/>
      <c r="U309" s="181"/>
      <c r="V309" s="181"/>
      <c r="W309" s="181"/>
      <c r="X309" s="181"/>
      <c r="Y309" s="181"/>
      <c r="Z309" s="181"/>
      <c r="AA309" s="181"/>
      <c r="AB309" s="181"/>
      <c r="AC309" s="181"/>
      <c r="AD309" s="181"/>
      <c r="AE309" s="181"/>
      <c r="AF309" s="181"/>
      <c r="AG309" s="181"/>
      <c r="AH309" s="181"/>
      <c r="AI309" s="181"/>
      <c r="AJ309" s="180"/>
      <c r="AK309" s="180"/>
      <c r="AL309" s="180"/>
      <c r="AM309" s="180"/>
      <c r="AN309" s="180"/>
      <c r="AO309" s="180"/>
      <c r="AP309" s="180"/>
      <c r="AQ309" s="180"/>
      <c r="AR309" s="180"/>
      <c r="AS309" s="180"/>
      <c r="AT309" s="180"/>
      <c r="AU309" s="180"/>
      <c r="AV309" s="180"/>
      <c r="AW309" s="180"/>
      <c r="AX309" s="181"/>
      <c r="AY309" s="181"/>
      <c r="AZ309" s="181"/>
      <c r="BA309" s="181"/>
      <c r="BB309" s="181"/>
      <c r="BC309" s="181"/>
      <c r="BD309" s="181"/>
      <c r="BE309" s="181"/>
      <c r="BF309" s="181"/>
      <c r="BG309" s="181"/>
      <c r="BH309" s="181"/>
      <c r="BI309" s="181"/>
      <c r="BJ309" s="181"/>
      <c r="BK309" s="181"/>
      <c r="BL309" s="181"/>
    </row>
    <row r="310" spans="1:64" x14ac:dyDescent="0.25">
      <c r="A310" s="181"/>
      <c r="B310" s="181"/>
      <c r="C310" s="181"/>
      <c r="D310" s="181"/>
      <c r="E310" s="181"/>
      <c r="F310" s="181"/>
      <c r="G310" s="181"/>
      <c r="H310" s="181"/>
      <c r="I310" s="181"/>
      <c r="J310" s="181"/>
      <c r="K310" s="181"/>
      <c r="L310" s="181"/>
      <c r="M310" s="181"/>
      <c r="N310" s="181"/>
      <c r="O310" s="181"/>
      <c r="P310" s="181"/>
      <c r="Q310" s="181"/>
      <c r="R310" s="181"/>
      <c r="S310" s="181"/>
      <c r="T310" s="181"/>
      <c r="U310" s="181"/>
      <c r="V310" s="181"/>
      <c r="W310" s="181"/>
      <c r="X310" s="181"/>
      <c r="Y310" s="181"/>
      <c r="Z310" s="181"/>
      <c r="AA310" s="181"/>
      <c r="AB310" s="181"/>
      <c r="AC310" s="181"/>
      <c r="AD310" s="181"/>
      <c r="AE310" s="181"/>
      <c r="AF310" s="181"/>
      <c r="AG310" s="181"/>
      <c r="AH310" s="181"/>
      <c r="AI310" s="181"/>
      <c r="AJ310" s="180"/>
      <c r="AK310" s="180"/>
      <c r="AL310" s="180"/>
      <c r="AM310" s="180"/>
      <c r="AN310" s="180"/>
      <c r="AO310" s="180"/>
      <c r="AP310" s="180"/>
      <c r="AQ310" s="180"/>
      <c r="AR310" s="180"/>
      <c r="AS310" s="180"/>
      <c r="AT310" s="180"/>
      <c r="AU310" s="180"/>
      <c r="AV310" s="180"/>
      <c r="AW310" s="180"/>
      <c r="AX310" s="181"/>
      <c r="AY310" s="181"/>
      <c r="AZ310" s="181"/>
      <c r="BA310" s="181"/>
      <c r="BB310" s="181"/>
      <c r="BC310" s="181"/>
      <c r="BD310" s="181"/>
      <c r="BE310" s="181"/>
      <c r="BF310" s="181"/>
      <c r="BG310" s="181"/>
      <c r="BH310" s="181"/>
      <c r="BI310" s="181"/>
      <c r="BJ310" s="181"/>
      <c r="BK310" s="181"/>
      <c r="BL310" s="181"/>
    </row>
    <row r="311" spans="1:64" x14ac:dyDescent="0.25">
      <c r="A311" s="181"/>
      <c r="B311" s="181"/>
      <c r="C311" s="181"/>
      <c r="D311" s="181"/>
      <c r="E311" s="181"/>
      <c r="F311" s="181"/>
      <c r="G311" s="181"/>
      <c r="H311" s="181"/>
      <c r="I311" s="181"/>
      <c r="J311" s="181"/>
      <c r="K311" s="181"/>
      <c r="L311" s="181"/>
      <c r="M311" s="181"/>
      <c r="N311" s="181"/>
      <c r="O311" s="181"/>
      <c r="P311" s="181"/>
      <c r="Q311" s="181"/>
      <c r="R311" s="181"/>
      <c r="S311" s="181"/>
      <c r="T311" s="181"/>
      <c r="U311" s="181"/>
      <c r="V311" s="181"/>
      <c r="W311" s="181"/>
      <c r="X311" s="181"/>
      <c r="Y311" s="181"/>
      <c r="Z311" s="181"/>
      <c r="AA311" s="181"/>
      <c r="AB311" s="181"/>
      <c r="AC311" s="181"/>
      <c r="AD311" s="181"/>
      <c r="AE311" s="181"/>
      <c r="AF311" s="181"/>
      <c r="AG311" s="181"/>
      <c r="AH311" s="181"/>
      <c r="AI311" s="181"/>
      <c r="AJ311" s="180"/>
      <c r="AK311" s="180"/>
      <c r="AL311" s="180"/>
      <c r="AM311" s="180"/>
      <c r="AN311" s="180"/>
      <c r="AO311" s="180"/>
      <c r="AP311" s="180"/>
      <c r="AQ311" s="180"/>
      <c r="AR311" s="180"/>
      <c r="AS311" s="180"/>
      <c r="AT311" s="180"/>
      <c r="AU311" s="180"/>
      <c r="AV311" s="180"/>
      <c r="AW311" s="180"/>
      <c r="AX311" s="181"/>
      <c r="AY311" s="181"/>
      <c r="AZ311" s="181"/>
      <c r="BA311" s="181"/>
      <c r="BB311" s="181"/>
      <c r="BC311" s="181"/>
      <c r="BD311" s="181"/>
      <c r="BE311" s="181"/>
      <c r="BF311" s="181"/>
      <c r="BG311" s="181"/>
      <c r="BH311" s="181"/>
      <c r="BI311" s="181"/>
      <c r="BJ311" s="181"/>
      <c r="BK311" s="181"/>
      <c r="BL311" s="181"/>
    </row>
    <row r="312" spans="1:64" x14ac:dyDescent="0.25">
      <c r="A312" s="181"/>
      <c r="B312" s="181"/>
      <c r="C312" s="181"/>
      <c r="D312" s="181"/>
      <c r="E312" s="181"/>
      <c r="F312" s="181"/>
      <c r="G312" s="181"/>
      <c r="H312" s="181"/>
      <c r="I312" s="181"/>
      <c r="J312" s="181"/>
      <c r="K312" s="181"/>
      <c r="L312" s="181"/>
      <c r="M312" s="181"/>
      <c r="N312" s="181"/>
      <c r="O312" s="181"/>
      <c r="P312" s="181"/>
      <c r="Q312" s="181"/>
      <c r="R312" s="181"/>
      <c r="S312" s="181"/>
      <c r="T312" s="181"/>
      <c r="U312" s="181"/>
      <c r="V312" s="181"/>
      <c r="W312" s="181"/>
      <c r="X312" s="181"/>
      <c r="Y312" s="181"/>
      <c r="Z312" s="181"/>
      <c r="AA312" s="181"/>
      <c r="AB312" s="181"/>
      <c r="AC312" s="181"/>
      <c r="AD312" s="181"/>
      <c r="AE312" s="181"/>
      <c r="AF312" s="181"/>
      <c r="AG312" s="181"/>
      <c r="AH312" s="181"/>
      <c r="AI312" s="181"/>
      <c r="AJ312" s="180"/>
      <c r="AK312" s="180"/>
      <c r="AL312" s="180"/>
      <c r="AM312" s="180"/>
      <c r="AN312" s="180"/>
      <c r="AO312" s="180"/>
      <c r="AP312" s="180"/>
      <c r="AQ312" s="180"/>
      <c r="AR312" s="180"/>
      <c r="AS312" s="180"/>
      <c r="AT312" s="180"/>
      <c r="AU312" s="180"/>
      <c r="AV312" s="180"/>
      <c r="AW312" s="180"/>
      <c r="AX312" s="181"/>
      <c r="AY312" s="181"/>
      <c r="AZ312" s="181"/>
      <c r="BA312" s="181"/>
      <c r="BB312" s="181"/>
      <c r="BC312" s="181"/>
      <c r="BD312" s="181"/>
      <c r="BE312" s="181"/>
      <c r="BF312" s="181"/>
      <c r="BG312" s="181"/>
      <c r="BH312" s="181"/>
      <c r="BI312" s="181"/>
      <c r="BJ312" s="181"/>
      <c r="BK312" s="181"/>
      <c r="BL312" s="181"/>
    </row>
    <row r="313" spans="1:64" x14ac:dyDescent="0.25">
      <c r="A313" s="181"/>
      <c r="B313" s="181"/>
      <c r="C313" s="181"/>
      <c r="D313" s="181"/>
      <c r="E313" s="181"/>
      <c r="F313" s="181"/>
      <c r="G313" s="181"/>
      <c r="H313" s="181"/>
      <c r="I313" s="181"/>
      <c r="J313" s="181"/>
      <c r="K313" s="181"/>
      <c r="L313" s="181"/>
      <c r="M313" s="181"/>
      <c r="N313" s="181"/>
      <c r="O313" s="181"/>
      <c r="P313" s="181"/>
      <c r="Q313" s="181"/>
      <c r="R313" s="181"/>
      <c r="S313" s="181"/>
      <c r="T313" s="181"/>
      <c r="U313" s="181"/>
      <c r="V313" s="181"/>
      <c r="W313" s="181"/>
      <c r="X313" s="181"/>
      <c r="Y313" s="181"/>
      <c r="Z313" s="181"/>
      <c r="AA313" s="181"/>
      <c r="AB313" s="181"/>
      <c r="AC313" s="181"/>
      <c r="AD313" s="181"/>
      <c r="AE313" s="181"/>
      <c r="AF313" s="181"/>
      <c r="AG313" s="181"/>
      <c r="AH313" s="181"/>
      <c r="AI313" s="181"/>
      <c r="AJ313" s="180"/>
      <c r="AK313" s="180"/>
      <c r="AL313" s="180"/>
      <c r="AM313" s="180"/>
      <c r="AN313" s="180"/>
      <c r="AO313" s="180"/>
      <c r="AP313" s="180"/>
      <c r="AQ313" s="180"/>
      <c r="AR313" s="180"/>
      <c r="AS313" s="180"/>
      <c r="AT313" s="180"/>
      <c r="AU313" s="180"/>
      <c r="AV313" s="180"/>
      <c r="AW313" s="180"/>
      <c r="AX313" s="181"/>
      <c r="AY313" s="181"/>
      <c r="AZ313" s="181"/>
      <c r="BA313" s="181"/>
      <c r="BB313" s="181"/>
      <c r="BC313" s="181"/>
      <c r="BD313" s="181"/>
      <c r="BE313" s="181"/>
      <c r="BF313" s="181"/>
      <c r="BG313" s="181"/>
      <c r="BH313" s="181"/>
      <c r="BI313" s="181"/>
      <c r="BJ313" s="181"/>
      <c r="BK313" s="181"/>
      <c r="BL313" s="181"/>
    </row>
    <row r="314" spans="1:64" x14ac:dyDescent="0.25">
      <c r="A314" s="181"/>
      <c r="B314" s="181"/>
      <c r="C314" s="181"/>
      <c r="D314" s="181"/>
      <c r="E314" s="181"/>
      <c r="F314" s="181"/>
      <c r="G314" s="181"/>
      <c r="H314" s="181"/>
      <c r="I314" s="181"/>
      <c r="J314" s="181"/>
      <c r="K314" s="181"/>
      <c r="L314" s="181"/>
      <c r="M314" s="181"/>
      <c r="N314" s="181"/>
      <c r="O314" s="181"/>
      <c r="P314" s="181"/>
      <c r="Q314" s="181"/>
      <c r="R314" s="181"/>
      <c r="S314" s="181"/>
      <c r="T314" s="181"/>
      <c r="U314" s="181"/>
      <c r="V314" s="181"/>
      <c r="W314" s="181"/>
      <c r="X314" s="181"/>
      <c r="Y314" s="181"/>
      <c r="Z314" s="181"/>
      <c r="AA314" s="181"/>
      <c r="AB314" s="181"/>
      <c r="AC314" s="181"/>
      <c r="AD314" s="181"/>
      <c r="AE314" s="181"/>
      <c r="AF314" s="181"/>
      <c r="AG314" s="181"/>
      <c r="AH314" s="181"/>
      <c r="AI314" s="181"/>
      <c r="AJ314" s="180"/>
      <c r="AK314" s="180"/>
      <c r="AL314" s="180"/>
      <c r="AM314" s="180"/>
      <c r="AN314" s="180"/>
      <c r="AO314" s="180"/>
      <c r="AP314" s="180"/>
      <c r="AQ314" s="180"/>
      <c r="AR314" s="180"/>
      <c r="AS314" s="180"/>
      <c r="AT314" s="180"/>
      <c r="AU314" s="180"/>
      <c r="AV314" s="180"/>
      <c r="AW314" s="180"/>
      <c r="AX314" s="181"/>
      <c r="AY314" s="181"/>
      <c r="AZ314" s="181"/>
      <c r="BA314" s="181"/>
      <c r="BB314" s="181"/>
      <c r="BC314" s="181"/>
      <c r="BD314" s="181"/>
      <c r="BE314" s="181"/>
      <c r="BF314" s="181"/>
      <c r="BG314" s="181"/>
      <c r="BH314" s="181"/>
      <c r="BI314" s="181"/>
      <c r="BJ314" s="181"/>
      <c r="BK314" s="181"/>
      <c r="BL314" s="181"/>
    </row>
    <row r="315" spans="1:64" x14ac:dyDescent="0.25">
      <c r="A315" s="181"/>
      <c r="B315" s="181"/>
      <c r="C315" s="181"/>
      <c r="D315" s="181"/>
      <c r="E315" s="181"/>
      <c r="F315" s="181"/>
      <c r="G315" s="181"/>
      <c r="H315" s="181"/>
      <c r="I315" s="181"/>
      <c r="J315" s="181"/>
      <c r="K315" s="181"/>
      <c r="L315" s="181"/>
      <c r="M315" s="181"/>
      <c r="N315" s="181"/>
      <c r="O315" s="181"/>
      <c r="P315" s="181"/>
      <c r="Q315" s="181"/>
      <c r="R315" s="181"/>
      <c r="S315" s="181"/>
      <c r="T315" s="181"/>
      <c r="U315" s="181"/>
      <c r="V315" s="181"/>
      <c r="W315" s="181"/>
      <c r="X315" s="181"/>
      <c r="Y315" s="181"/>
      <c r="Z315" s="181"/>
      <c r="AA315" s="181"/>
      <c r="AB315" s="181"/>
      <c r="AC315" s="181"/>
      <c r="AD315" s="181"/>
      <c r="AE315" s="181"/>
      <c r="AF315" s="181"/>
      <c r="AG315" s="181"/>
      <c r="AH315" s="181"/>
      <c r="AI315" s="181"/>
      <c r="AJ315" s="180"/>
      <c r="AK315" s="180"/>
      <c r="AL315" s="180"/>
      <c r="AM315" s="180"/>
      <c r="AN315" s="180"/>
      <c r="AO315" s="180"/>
      <c r="AP315" s="180"/>
      <c r="AQ315" s="180"/>
      <c r="AR315" s="180"/>
      <c r="AS315" s="180"/>
      <c r="AT315" s="180"/>
      <c r="AU315" s="180"/>
      <c r="AV315" s="180"/>
      <c r="AW315" s="180"/>
      <c r="AX315" s="181"/>
      <c r="AY315" s="181"/>
      <c r="AZ315" s="181"/>
      <c r="BA315" s="181"/>
      <c r="BB315" s="181"/>
      <c r="BC315" s="181"/>
      <c r="BD315" s="181"/>
      <c r="BE315" s="181"/>
      <c r="BF315" s="181"/>
      <c r="BG315" s="181"/>
      <c r="BH315" s="181"/>
      <c r="BI315" s="181"/>
      <c r="BJ315" s="181"/>
      <c r="BK315" s="181"/>
      <c r="BL315" s="181"/>
    </row>
    <row r="316" spans="1:64" x14ac:dyDescent="0.25">
      <c r="A316" s="181"/>
      <c r="B316" s="181"/>
      <c r="C316" s="181"/>
      <c r="D316" s="181"/>
      <c r="E316" s="181"/>
      <c r="F316" s="181"/>
      <c r="G316" s="181"/>
      <c r="H316" s="181"/>
      <c r="I316" s="181"/>
      <c r="J316" s="181"/>
      <c r="K316" s="181"/>
      <c r="L316" s="181"/>
      <c r="M316" s="181"/>
      <c r="N316" s="181"/>
      <c r="O316" s="181"/>
      <c r="P316" s="181"/>
      <c r="Q316" s="181"/>
      <c r="R316" s="181"/>
      <c r="S316" s="181"/>
      <c r="T316" s="181"/>
      <c r="U316" s="181"/>
      <c r="V316" s="181"/>
      <c r="W316" s="181"/>
      <c r="X316" s="181"/>
      <c r="Y316" s="181"/>
      <c r="Z316" s="181"/>
      <c r="AA316" s="181"/>
      <c r="AB316" s="181"/>
      <c r="AC316" s="181"/>
      <c r="AD316" s="181"/>
      <c r="AE316" s="181"/>
      <c r="AF316" s="181"/>
      <c r="AG316" s="181"/>
      <c r="AH316" s="181"/>
      <c r="AI316" s="181"/>
      <c r="AJ316" s="180"/>
      <c r="AK316" s="180"/>
      <c r="AL316" s="180"/>
      <c r="AM316" s="180"/>
      <c r="AN316" s="180"/>
      <c r="AO316" s="180"/>
      <c r="AP316" s="180"/>
      <c r="AQ316" s="180"/>
      <c r="AR316" s="180"/>
      <c r="AS316" s="180"/>
      <c r="AT316" s="180"/>
      <c r="AU316" s="180"/>
      <c r="AV316" s="180"/>
      <c r="AW316" s="180"/>
      <c r="AX316" s="181"/>
      <c r="AY316" s="181"/>
      <c r="AZ316" s="181"/>
      <c r="BA316" s="181"/>
      <c r="BB316" s="181"/>
      <c r="BC316" s="181"/>
      <c r="BD316" s="181"/>
      <c r="BE316" s="181"/>
      <c r="BF316" s="181"/>
      <c r="BG316" s="181"/>
      <c r="BH316" s="181"/>
      <c r="BI316" s="181"/>
      <c r="BJ316" s="181"/>
      <c r="BK316" s="181"/>
      <c r="BL316" s="181"/>
    </row>
    <row r="317" spans="1:64" x14ac:dyDescent="0.25">
      <c r="A317" s="181"/>
      <c r="B317" s="181"/>
      <c r="C317" s="181"/>
      <c r="D317" s="181"/>
      <c r="E317" s="181"/>
      <c r="F317" s="181"/>
      <c r="G317" s="181"/>
      <c r="H317" s="181"/>
      <c r="I317" s="181"/>
      <c r="J317" s="181"/>
      <c r="K317" s="181"/>
      <c r="L317" s="181"/>
      <c r="M317" s="181"/>
      <c r="N317" s="181"/>
      <c r="O317" s="181"/>
      <c r="P317" s="181"/>
      <c r="Q317" s="181"/>
      <c r="R317" s="181"/>
      <c r="S317" s="181"/>
      <c r="T317" s="181"/>
      <c r="U317" s="181"/>
      <c r="V317" s="181"/>
      <c r="W317" s="181"/>
      <c r="X317" s="181"/>
      <c r="Y317" s="181"/>
      <c r="Z317" s="181"/>
      <c r="AA317" s="181"/>
      <c r="AB317" s="181"/>
      <c r="AC317" s="181"/>
      <c r="AD317" s="181"/>
      <c r="AE317" s="181"/>
      <c r="AF317" s="181"/>
      <c r="AG317" s="181"/>
      <c r="AH317" s="181"/>
      <c r="AI317" s="181"/>
      <c r="AJ317" s="180"/>
      <c r="AK317" s="180"/>
      <c r="AL317" s="180"/>
      <c r="AM317" s="180"/>
      <c r="AN317" s="180"/>
      <c r="AO317" s="180"/>
      <c r="AP317" s="180"/>
      <c r="AQ317" s="180"/>
      <c r="AR317" s="180"/>
      <c r="AS317" s="180"/>
      <c r="AT317" s="180"/>
      <c r="AU317" s="180"/>
      <c r="AV317" s="180"/>
      <c r="AW317" s="180"/>
      <c r="AX317" s="181"/>
      <c r="AY317" s="181"/>
      <c r="AZ317" s="181"/>
      <c r="BA317" s="181"/>
      <c r="BB317" s="181"/>
      <c r="BC317" s="181"/>
      <c r="BD317" s="181"/>
      <c r="BE317" s="181"/>
      <c r="BF317" s="181"/>
      <c r="BG317" s="181"/>
      <c r="BH317" s="181"/>
      <c r="BI317" s="181"/>
      <c r="BJ317" s="181"/>
      <c r="BK317" s="181"/>
      <c r="BL317" s="181"/>
    </row>
    <row r="318" spans="1:64" x14ac:dyDescent="0.25">
      <c r="A318" s="181"/>
      <c r="B318" s="181"/>
      <c r="C318" s="181"/>
      <c r="D318" s="181"/>
      <c r="E318" s="181"/>
      <c r="F318" s="181"/>
      <c r="G318" s="181"/>
      <c r="H318" s="181"/>
      <c r="I318" s="181"/>
      <c r="J318" s="181"/>
      <c r="K318" s="181"/>
      <c r="L318" s="181"/>
      <c r="M318" s="181"/>
      <c r="N318" s="181"/>
      <c r="O318" s="181"/>
      <c r="P318" s="181"/>
      <c r="Q318" s="181"/>
      <c r="R318" s="181"/>
      <c r="S318" s="181"/>
      <c r="T318" s="181"/>
      <c r="U318" s="181"/>
      <c r="V318" s="181"/>
      <c r="W318" s="181"/>
      <c r="X318" s="181"/>
      <c r="Y318" s="181"/>
      <c r="Z318" s="181"/>
      <c r="AA318" s="181"/>
      <c r="AB318" s="181"/>
      <c r="AC318" s="181"/>
      <c r="AD318" s="181"/>
      <c r="AE318" s="181"/>
      <c r="AF318" s="181"/>
      <c r="AG318" s="181"/>
      <c r="AH318" s="181"/>
      <c r="AI318" s="181"/>
      <c r="AJ318" s="180"/>
      <c r="AK318" s="180"/>
      <c r="AL318" s="180"/>
      <c r="AM318" s="180"/>
      <c r="AN318" s="180"/>
      <c r="AO318" s="180"/>
      <c r="AP318" s="180"/>
      <c r="AQ318" s="180"/>
      <c r="AR318" s="180"/>
      <c r="AS318" s="180"/>
      <c r="AT318" s="180"/>
      <c r="AU318" s="180"/>
      <c r="AV318" s="180"/>
      <c r="AW318" s="180"/>
      <c r="AX318" s="181"/>
      <c r="AY318" s="181"/>
      <c r="AZ318" s="181"/>
      <c r="BA318" s="181"/>
      <c r="BB318" s="181"/>
      <c r="BC318" s="181"/>
      <c r="BD318" s="181"/>
      <c r="BE318" s="181"/>
      <c r="BF318" s="181"/>
      <c r="BG318" s="181"/>
      <c r="BH318" s="181"/>
      <c r="BI318" s="181"/>
      <c r="BJ318" s="181"/>
      <c r="BK318" s="181"/>
      <c r="BL318" s="181"/>
    </row>
    <row r="319" spans="1:64" x14ac:dyDescent="0.25">
      <c r="A319" s="181"/>
      <c r="B319" s="181"/>
      <c r="C319" s="181"/>
      <c r="D319" s="181"/>
      <c r="E319" s="181"/>
      <c r="F319" s="181"/>
      <c r="G319" s="181"/>
      <c r="H319" s="181"/>
      <c r="I319" s="181"/>
      <c r="J319" s="181"/>
      <c r="K319" s="181"/>
      <c r="L319" s="181"/>
      <c r="M319" s="181"/>
      <c r="N319" s="181"/>
      <c r="O319" s="181"/>
      <c r="P319" s="181"/>
      <c r="Q319" s="181"/>
      <c r="R319" s="181"/>
      <c r="S319" s="181"/>
      <c r="T319" s="181"/>
      <c r="U319" s="181"/>
      <c r="V319" s="181"/>
      <c r="W319" s="181"/>
      <c r="X319" s="181"/>
      <c r="Y319" s="181"/>
      <c r="Z319" s="181"/>
      <c r="AA319" s="181"/>
      <c r="AB319" s="181"/>
      <c r="AC319" s="181"/>
      <c r="AD319" s="181"/>
      <c r="AE319" s="181"/>
      <c r="AF319" s="181"/>
      <c r="AG319" s="181"/>
      <c r="AH319" s="181"/>
      <c r="AI319" s="181"/>
      <c r="AJ319" s="180"/>
      <c r="AK319" s="180"/>
      <c r="AL319" s="180"/>
      <c r="AM319" s="180"/>
      <c r="AN319" s="180"/>
      <c r="AO319" s="180"/>
      <c r="AP319" s="180"/>
      <c r="AQ319" s="180"/>
      <c r="AR319" s="180"/>
      <c r="AS319" s="180"/>
      <c r="AT319" s="180"/>
      <c r="AU319" s="180"/>
      <c r="AV319" s="180"/>
      <c r="AW319" s="180"/>
      <c r="AX319" s="181"/>
      <c r="AY319" s="181"/>
      <c r="AZ319" s="181"/>
      <c r="BA319" s="181"/>
      <c r="BB319" s="181"/>
      <c r="BC319" s="181"/>
      <c r="BD319" s="181"/>
      <c r="BE319" s="181"/>
      <c r="BF319" s="181"/>
      <c r="BG319" s="181"/>
      <c r="BH319" s="181"/>
      <c r="BI319" s="181"/>
      <c r="BJ319" s="181"/>
      <c r="BK319" s="181"/>
      <c r="BL319" s="181"/>
    </row>
    <row r="320" spans="1:64" x14ac:dyDescent="0.25">
      <c r="A320" s="181"/>
      <c r="B320" s="181"/>
      <c r="C320" s="181"/>
      <c r="D320" s="181"/>
      <c r="E320" s="181"/>
      <c r="F320" s="181"/>
      <c r="G320" s="181"/>
      <c r="H320" s="181"/>
      <c r="I320" s="181"/>
      <c r="J320" s="181"/>
      <c r="K320" s="181"/>
      <c r="L320" s="181"/>
      <c r="M320" s="181"/>
      <c r="N320" s="181"/>
      <c r="O320" s="181"/>
      <c r="P320" s="181"/>
      <c r="Q320" s="181"/>
      <c r="R320" s="181"/>
      <c r="S320" s="181"/>
      <c r="T320" s="181"/>
      <c r="U320" s="181"/>
      <c r="V320" s="181"/>
      <c r="W320" s="181"/>
      <c r="X320" s="181"/>
      <c r="Y320" s="181"/>
      <c r="Z320" s="181"/>
      <c r="AA320" s="181"/>
      <c r="AB320" s="181"/>
      <c r="AC320" s="181"/>
      <c r="AD320" s="181"/>
      <c r="AE320" s="181"/>
      <c r="AF320" s="181"/>
      <c r="AG320" s="181"/>
      <c r="AH320" s="181"/>
      <c r="AI320" s="181"/>
      <c r="AJ320" s="180"/>
      <c r="AK320" s="180"/>
      <c r="AL320" s="180"/>
      <c r="AM320" s="180"/>
      <c r="AN320" s="180"/>
      <c r="AO320" s="180"/>
      <c r="AP320" s="180"/>
      <c r="AQ320" s="180"/>
      <c r="AR320" s="180"/>
      <c r="AS320" s="180"/>
      <c r="AT320" s="180"/>
      <c r="AU320" s="180"/>
      <c r="AV320" s="180"/>
      <c r="AW320" s="180"/>
      <c r="AX320" s="181"/>
      <c r="AY320" s="181"/>
      <c r="AZ320" s="181"/>
      <c r="BA320" s="181"/>
      <c r="BB320" s="181"/>
      <c r="BC320" s="181"/>
      <c r="BD320" s="181"/>
      <c r="BE320" s="181"/>
      <c r="BF320" s="181"/>
      <c r="BG320" s="181"/>
      <c r="BH320" s="181"/>
      <c r="BI320" s="181"/>
      <c r="BJ320" s="181"/>
      <c r="BK320" s="181"/>
      <c r="BL320" s="181"/>
    </row>
    <row r="321" spans="1:64" x14ac:dyDescent="0.25">
      <c r="A321" s="181"/>
      <c r="B321" s="181"/>
      <c r="C321" s="181"/>
      <c r="D321" s="181"/>
      <c r="E321" s="181"/>
      <c r="F321" s="181"/>
      <c r="G321" s="181"/>
      <c r="H321" s="181"/>
      <c r="I321" s="181"/>
      <c r="J321" s="181"/>
      <c r="K321" s="181"/>
      <c r="L321" s="181"/>
      <c r="M321" s="181"/>
      <c r="N321" s="181"/>
      <c r="O321" s="181"/>
      <c r="P321" s="181"/>
      <c r="Q321" s="181"/>
      <c r="R321" s="181"/>
      <c r="S321" s="181"/>
      <c r="T321" s="181"/>
      <c r="U321" s="181"/>
      <c r="V321" s="181"/>
      <c r="W321" s="181"/>
      <c r="X321" s="181"/>
      <c r="Y321" s="181"/>
      <c r="Z321" s="181"/>
      <c r="AA321" s="181"/>
      <c r="AB321" s="181"/>
      <c r="AC321" s="181"/>
      <c r="AD321" s="181"/>
      <c r="AE321" s="181"/>
      <c r="AF321" s="181"/>
      <c r="AG321" s="181"/>
      <c r="AH321" s="181"/>
      <c r="AI321" s="181"/>
      <c r="AJ321" s="180"/>
      <c r="AK321" s="180"/>
      <c r="AL321" s="180"/>
      <c r="AM321" s="180"/>
      <c r="AN321" s="180"/>
      <c r="AO321" s="180"/>
      <c r="AP321" s="180"/>
      <c r="AQ321" s="180"/>
      <c r="AR321" s="180"/>
      <c r="AS321" s="180"/>
      <c r="AT321" s="180"/>
      <c r="AU321" s="180"/>
      <c r="AV321" s="180"/>
      <c r="AW321" s="180"/>
      <c r="AX321" s="181"/>
      <c r="AY321" s="181"/>
      <c r="AZ321" s="181"/>
      <c r="BA321" s="181"/>
      <c r="BB321" s="181"/>
      <c r="BC321" s="181"/>
      <c r="BD321" s="181"/>
      <c r="BE321" s="181"/>
      <c r="BF321" s="181"/>
      <c r="BG321" s="181"/>
      <c r="BH321" s="181"/>
      <c r="BI321" s="181"/>
      <c r="BJ321" s="181"/>
      <c r="BK321" s="181"/>
      <c r="BL321" s="181"/>
    </row>
    <row r="322" spans="1:64" x14ac:dyDescent="0.25">
      <c r="A322" s="181"/>
      <c r="B322" s="181"/>
      <c r="C322" s="181"/>
      <c r="D322" s="181"/>
      <c r="E322" s="181"/>
      <c r="F322" s="181"/>
      <c r="G322" s="181"/>
      <c r="H322" s="181"/>
      <c r="I322" s="181"/>
      <c r="J322" s="181"/>
      <c r="K322" s="181"/>
      <c r="L322" s="181"/>
      <c r="M322" s="181"/>
      <c r="N322" s="181"/>
      <c r="O322" s="181"/>
      <c r="P322" s="181"/>
      <c r="Q322" s="181"/>
      <c r="R322" s="181"/>
      <c r="S322" s="181"/>
      <c r="T322" s="181"/>
      <c r="U322" s="181"/>
      <c r="V322" s="181"/>
      <c r="W322" s="181"/>
      <c r="X322" s="181"/>
      <c r="Y322" s="181"/>
      <c r="Z322" s="181"/>
      <c r="AA322" s="181"/>
      <c r="AB322" s="181"/>
      <c r="AC322" s="181"/>
      <c r="AD322" s="181"/>
      <c r="AE322" s="181"/>
      <c r="AF322" s="181"/>
      <c r="AG322" s="181"/>
      <c r="AH322" s="181"/>
      <c r="AI322" s="181"/>
      <c r="AJ322" s="180"/>
      <c r="AK322" s="180"/>
      <c r="AL322" s="180"/>
      <c r="AM322" s="180"/>
      <c r="AN322" s="180"/>
      <c r="AO322" s="180"/>
      <c r="AP322" s="180"/>
      <c r="AQ322" s="180"/>
      <c r="AR322" s="180"/>
      <c r="AS322" s="180"/>
      <c r="AT322" s="180"/>
      <c r="AU322" s="180"/>
      <c r="AV322" s="180"/>
      <c r="AW322" s="180"/>
      <c r="AX322" s="181"/>
      <c r="AY322" s="181"/>
      <c r="AZ322" s="181"/>
      <c r="BA322" s="181"/>
      <c r="BB322" s="181"/>
      <c r="BC322" s="181"/>
      <c r="BD322" s="181"/>
      <c r="BE322" s="181"/>
      <c r="BF322" s="181"/>
      <c r="BG322" s="181"/>
      <c r="BH322" s="181"/>
      <c r="BI322" s="181"/>
      <c r="BJ322" s="181"/>
      <c r="BK322" s="181"/>
      <c r="BL322" s="181"/>
    </row>
    <row r="323" spans="1:64" x14ac:dyDescent="0.25">
      <c r="A323" s="181"/>
      <c r="B323" s="181"/>
      <c r="C323" s="181"/>
      <c r="D323" s="181"/>
      <c r="E323" s="181"/>
      <c r="F323" s="181"/>
      <c r="G323" s="181"/>
      <c r="H323" s="181"/>
      <c r="I323" s="181"/>
      <c r="J323" s="181"/>
      <c r="K323" s="181"/>
      <c r="L323" s="181"/>
      <c r="M323" s="181"/>
      <c r="N323" s="181"/>
      <c r="O323" s="181"/>
      <c r="P323" s="181"/>
      <c r="Q323" s="181"/>
      <c r="R323" s="181"/>
      <c r="S323" s="181"/>
      <c r="T323" s="181"/>
      <c r="U323" s="181"/>
      <c r="V323" s="181"/>
      <c r="W323" s="181"/>
      <c r="X323" s="181"/>
      <c r="Y323" s="181"/>
      <c r="Z323" s="181"/>
      <c r="AA323" s="181"/>
      <c r="AB323" s="181"/>
      <c r="AC323" s="181"/>
      <c r="AD323" s="181"/>
      <c r="AE323" s="181"/>
      <c r="AF323" s="181"/>
      <c r="AG323" s="181"/>
      <c r="AH323" s="181"/>
      <c r="AI323" s="181"/>
      <c r="AJ323" s="180"/>
      <c r="AK323" s="180"/>
      <c r="AL323" s="180"/>
      <c r="AM323" s="180"/>
      <c r="AN323" s="180"/>
      <c r="AO323" s="180"/>
      <c r="AP323" s="180"/>
      <c r="AQ323" s="180"/>
      <c r="AR323" s="180"/>
      <c r="AS323" s="180"/>
      <c r="AT323" s="180"/>
      <c r="AU323" s="180"/>
      <c r="AV323" s="180"/>
      <c r="AW323" s="180"/>
      <c r="AX323" s="181"/>
      <c r="AY323" s="181"/>
      <c r="AZ323" s="181"/>
      <c r="BA323" s="181"/>
      <c r="BB323" s="181"/>
      <c r="BC323" s="181"/>
      <c r="BD323" s="181"/>
      <c r="BE323" s="181"/>
      <c r="BF323" s="181"/>
      <c r="BG323" s="181"/>
      <c r="BH323" s="181"/>
      <c r="BI323" s="181"/>
      <c r="BJ323" s="181"/>
      <c r="BK323" s="181"/>
      <c r="BL323" s="181"/>
    </row>
    <row r="324" spans="1:64" x14ac:dyDescent="0.25">
      <c r="A324" s="181"/>
      <c r="B324" s="181"/>
      <c r="C324" s="181"/>
      <c r="D324" s="181"/>
      <c r="E324" s="181"/>
      <c r="F324" s="181"/>
      <c r="G324" s="181"/>
      <c r="H324" s="181"/>
      <c r="I324" s="181"/>
      <c r="J324" s="181"/>
      <c r="K324" s="181"/>
      <c r="L324" s="181"/>
      <c r="M324" s="181"/>
      <c r="N324" s="181"/>
      <c r="O324" s="181"/>
      <c r="P324" s="181"/>
      <c r="Q324" s="181"/>
      <c r="R324" s="181"/>
      <c r="S324" s="181"/>
      <c r="T324" s="181"/>
      <c r="U324" s="181"/>
      <c r="V324" s="181"/>
      <c r="W324" s="181"/>
      <c r="X324" s="181"/>
      <c r="Y324" s="181"/>
      <c r="Z324" s="181"/>
      <c r="AA324" s="181"/>
      <c r="AB324" s="181"/>
      <c r="AC324" s="181"/>
      <c r="AD324" s="181"/>
      <c r="AE324" s="181"/>
      <c r="AF324" s="181"/>
      <c r="AG324" s="181"/>
      <c r="AH324" s="181"/>
      <c r="AI324" s="181"/>
      <c r="AJ324" s="180"/>
      <c r="AK324" s="180"/>
      <c r="AL324" s="180"/>
      <c r="AM324" s="180"/>
      <c r="AN324" s="180"/>
      <c r="AO324" s="180"/>
      <c r="AP324" s="180"/>
      <c r="AQ324" s="180"/>
      <c r="AR324" s="180"/>
      <c r="AS324" s="180"/>
      <c r="AT324" s="180"/>
      <c r="AU324" s="180"/>
      <c r="AV324" s="180"/>
      <c r="AW324" s="180"/>
      <c r="AX324" s="181"/>
      <c r="AY324" s="181"/>
      <c r="AZ324" s="181"/>
      <c r="BA324" s="181"/>
      <c r="BB324" s="181"/>
      <c r="BC324" s="181"/>
      <c r="BD324" s="181"/>
      <c r="BE324" s="181"/>
      <c r="BF324" s="181"/>
      <c r="BG324" s="181"/>
      <c r="BH324" s="181"/>
      <c r="BI324" s="181"/>
      <c r="BJ324" s="181"/>
      <c r="BK324" s="181"/>
      <c r="BL324" s="181"/>
    </row>
    <row r="325" spans="1:64" x14ac:dyDescent="0.25">
      <c r="A325" s="181"/>
      <c r="B325" s="181"/>
      <c r="C325" s="181"/>
      <c r="D325" s="181"/>
      <c r="E325" s="181"/>
      <c r="F325" s="181"/>
      <c r="G325" s="181"/>
      <c r="H325" s="181"/>
      <c r="I325" s="181"/>
      <c r="J325" s="181"/>
      <c r="K325" s="181"/>
      <c r="L325" s="181"/>
      <c r="M325" s="181"/>
      <c r="N325" s="181"/>
      <c r="O325" s="181"/>
      <c r="P325" s="181"/>
      <c r="Q325" s="181"/>
      <c r="R325" s="181"/>
      <c r="S325" s="181"/>
      <c r="T325" s="181"/>
      <c r="U325" s="181"/>
      <c r="V325" s="181"/>
      <c r="W325" s="181"/>
      <c r="X325" s="181"/>
      <c r="Y325" s="181"/>
      <c r="Z325" s="181"/>
      <c r="AA325" s="181"/>
      <c r="AB325" s="181"/>
      <c r="AC325" s="181"/>
      <c r="AD325" s="181"/>
      <c r="AE325" s="181"/>
      <c r="AF325" s="181"/>
      <c r="AG325" s="181"/>
      <c r="AH325" s="181"/>
      <c r="AI325" s="181"/>
      <c r="AJ325" s="180"/>
      <c r="AK325" s="180"/>
      <c r="AL325" s="180"/>
      <c r="AM325" s="180"/>
      <c r="AN325" s="180"/>
      <c r="AO325" s="180"/>
      <c r="AP325" s="180"/>
      <c r="AQ325" s="180"/>
      <c r="AR325" s="180"/>
      <c r="AS325" s="180"/>
      <c r="AT325" s="180"/>
      <c r="AU325" s="180"/>
      <c r="AV325" s="180"/>
      <c r="AW325" s="180"/>
      <c r="AX325" s="181"/>
      <c r="AY325" s="181"/>
      <c r="AZ325" s="181"/>
      <c r="BA325" s="181"/>
      <c r="BB325" s="181"/>
      <c r="BC325" s="181"/>
      <c r="BD325" s="181"/>
      <c r="BE325" s="181"/>
      <c r="BF325" s="181"/>
      <c r="BG325" s="181"/>
      <c r="BH325" s="181"/>
      <c r="BI325" s="181"/>
      <c r="BJ325" s="181"/>
      <c r="BK325" s="181"/>
      <c r="BL325" s="181"/>
    </row>
    <row r="326" spans="1:64" x14ac:dyDescent="0.25">
      <c r="A326" s="181"/>
      <c r="B326" s="181"/>
      <c r="C326" s="181"/>
      <c r="D326" s="181"/>
      <c r="E326" s="181"/>
      <c r="F326" s="181"/>
      <c r="G326" s="181"/>
      <c r="H326" s="181"/>
      <c r="I326" s="181"/>
      <c r="J326" s="181"/>
      <c r="K326" s="181"/>
      <c r="L326" s="181"/>
      <c r="M326" s="181"/>
      <c r="N326" s="181"/>
      <c r="O326" s="181"/>
      <c r="P326" s="181"/>
      <c r="Q326" s="181"/>
      <c r="R326" s="181"/>
      <c r="S326" s="181"/>
      <c r="T326" s="181"/>
      <c r="U326" s="181"/>
      <c r="V326" s="181"/>
      <c r="W326" s="181"/>
      <c r="X326" s="181"/>
      <c r="Y326" s="181"/>
      <c r="Z326" s="181"/>
      <c r="AA326" s="181"/>
      <c r="AB326" s="181"/>
      <c r="AC326" s="181"/>
      <c r="AD326" s="181"/>
      <c r="AE326" s="181"/>
      <c r="AF326" s="181"/>
      <c r="AG326" s="181"/>
      <c r="AH326" s="181"/>
      <c r="AI326" s="181"/>
      <c r="AJ326" s="180"/>
      <c r="AK326" s="180"/>
      <c r="AL326" s="180"/>
      <c r="AM326" s="180"/>
      <c r="AN326" s="180"/>
      <c r="AO326" s="180"/>
      <c r="AP326" s="180"/>
      <c r="AQ326" s="180"/>
      <c r="AR326" s="180"/>
      <c r="AS326" s="180"/>
      <c r="AT326" s="180"/>
      <c r="AU326" s="180"/>
      <c r="AV326" s="180"/>
      <c r="AW326" s="180"/>
      <c r="AX326" s="181"/>
      <c r="AY326" s="181"/>
      <c r="AZ326" s="181"/>
      <c r="BA326" s="181"/>
      <c r="BB326" s="181"/>
      <c r="BC326" s="181"/>
      <c r="BD326" s="181"/>
      <c r="BE326" s="181"/>
      <c r="BF326" s="181"/>
      <c r="BG326" s="181"/>
      <c r="BH326" s="181"/>
      <c r="BI326" s="181"/>
      <c r="BJ326" s="181"/>
      <c r="BK326" s="181"/>
      <c r="BL326" s="181"/>
    </row>
    <row r="327" spans="1:64" x14ac:dyDescent="0.25">
      <c r="A327" s="181"/>
      <c r="B327" s="181"/>
      <c r="C327" s="181"/>
      <c r="D327" s="181"/>
      <c r="E327" s="181"/>
      <c r="F327" s="181"/>
      <c r="G327" s="181"/>
      <c r="H327" s="181"/>
      <c r="I327" s="181"/>
      <c r="J327" s="181"/>
      <c r="K327" s="181"/>
      <c r="L327" s="181"/>
      <c r="M327" s="181"/>
      <c r="N327" s="181"/>
      <c r="O327" s="181"/>
      <c r="P327" s="181"/>
      <c r="Q327" s="181"/>
      <c r="R327" s="181"/>
      <c r="S327" s="181"/>
      <c r="T327" s="181"/>
      <c r="U327" s="181"/>
      <c r="V327" s="181"/>
      <c r="W327" s="181"/>
      <c r="X327" s="181"/>
      <c r="Y327" s="181"/>
      <c r="Z327" s="181"/>
      <c r="AA327" s="181"/>
      <c r="AB327" s="181"/>
      <c r="AC327" s="181"/>
      <c r="AD327" s="181"/>
      <c r="AE327" s="181"/>
      <c r="AF327" s="181"/>
      <c r="AG327" s="181"/>
      <c r="AH327" s="181"/>
      <c r="AI327" s="181"/>
      <c r="AJ327" s="180"/>
      <c r="AK327" s="180"/>
      <c r="AL327" s="180"/>
      <c r="AM327" s="180"/>
      <c r="AN327" s="180"/>
      <c r="AO327" s="180"/>
      <c r="AP327" s="180"/>
      <c r="AQ327" s="180"/>
      <c r="AR327" s="180"/>
      <c r="AS327" s="180"/>
      <c r="AT327" s="180"/>
      <c r="AU327" s="180"/>
      <c r="AV327" s="180"/>
      <c r="AW327" s="180"/>
      <c r="AX327" s="181"/>
      <c r="AY327" s="181"/>
      <c r="AZ327" s="181"/>
      <c r="BA327" s="181"/>
      <c r="BB327" s="181"/>
      <c r="BC327" s="181"/>
      <c r="BD327" s="181"/>
      <c r="BE327" s="181"/>
      <c r="BF327" s="181"/>
      <c r="BG327" s="181"/>
      <c r="BH327" s="181"/>
      <c r="BI327" s="181"/>
      <c r="BJ327" s="181"/>
      <c r="BK327" s="181"/>
      <c r="BL327" s="181"/>
    </row>
    <row r="328" spans="1:64" x14ac:dyDescent="0.25">
      <c r="A328" s="181"/>
      <c r="B328" s="181"/>
      <c r="C328" s="181"/>
      <c r="D328" s="181"/>
      <c r="E328" s="181"/>
      <c r="F328" s="181"/>
      <c r="G328" s="181"/>
      <c r="H328" s="181"/>
      <c r="I328" s="181"/>
      <c r="J328" s="181"/>
      <c r="K328" s="181"/>
      <c r="L328" s="181"/>
      <c r="M328" s="181"/>
      <c r="N328" s="181"/>
      <c r="O328" s="181"/>
      <c r="P328" s="181"/>
      <c r="Q328" s="181"/>
      <c r="R328" s="181"/>
      <c r="S328" s="181"/>
      <c r="T328" s="181"/>
      <c r="U328" s="181"/>
      <c r="V328" s="181"/>
      <c r="W328" s="181"/>
      <c r="X328" s="181"/>
      <c r="Y328" s="181"/>
      <c r="Z328" s="181"/>
      <c r="AA328" s="181"/>
      <c r="AB328" s="181"/>
      <c r="AC328" s="181"/>
      <c r="AD328" s="181"/>
      <c r="AE328" s="181"/>
      <c r="AF328" s="181"/>
      <c r="AG328" s="181"/>
      <c r="AH328" s="181"/>
      <c r="AI328" s="181"/>
      <c r="AJ328" s="180"/>
      <c r="AK328" s="180"/>
      <c r="AL328" s="180"/>
      <c r="AM328" s="180"/>
      <c r="AN328" s="180"/>
      <c r="AO328" s="180"/>
      <c r="AP328" s="180"/>
      <c r="AQ328" s="180"/>
      <c r="AR328" s="180"/>
      <c r="AS328" s="180"/>
      <c r="AT328" s="180"/>
      <c r="AU328" s="180"/>
      <c r="AV328" s="180"/>
      <c r="AW328" s="180"/>
      <c r="AX328" s="181"/>
      <c r="AY328" s="181"/>
      <c r="AZ328" s="181"/>
      <c r="BA328" s="181"/>
      <c r="BB328" s="181"/>
      <c r="BC328" s="181"/>
      <c r="BD328" s="181"/>
      <c r="BE328" s="181"/>
      <c r="BF328" s="181"/>
      <c r="BG328" s="181"/>
      <c r="BH328" s="181"/>
      <c r="BI328" s="181"/>
      <c r="BJ328" s="181"/>
      <c r="BK328" s="181"/>
      <c r="BL328" s="181"/>
    </row>
    <row r="329" spans="1:64" x14ac:dyDescent="0.25">
      <c r="A329" s="181"/>
      <c r="B329" s="181"/>
      <c r="C329" s="181"/>
      <c r="D329" s="181"/>
      <c r="E329" s="181"/>
      <c r="F329" s="181"/>
      <c r="G329" s="181"/>
      <c r="H329" s="181"/>
      <c r="I329" s="181"/>
      <c r="J329" s="181"/>
      <c r="K329" s="181"/>
      <c r="L329" s="181"/>
      <c r="M329" s="181"/>
      <c r="N329" s="181"/>
      <c r="O329" s="181"/>
      <c r="P329" s="181"/>
      <c r="Q329" s="181"/>
      <c r="R329" s="181"/>
      <c r="S329" s="181"/>
      <c r="T329" s="181"/>
      <c r="U329" s="181"/>
      <c r="V329" s="181"/>
      <c r="W329" s="181"/>
      <c r="X329" s="181"/>
      <c r="Y329" s="181"/>
      <c r="Z329" s="181"/>
      <c r="AA329" s="181"/>
      <c r="AB329" s="181"/>
      <c r="AC329" s="181"/>
      <c r="AD329" s="181"/>
      <c r="AE329" s="181"/>
      <c r="AF329" s="181"/>
      <c r="AG329" s="181"/>
      <c r="AH329" s="181"/>
      <c r="AI329" s="181"/>
      <c r="AJ329" s="180"/>
      <c r="AK329" s="180"/>
      <c r="AL329" s="180"/>
      <c r="AM329" s="180"/>
      <c r="AN329" s="180"/>
      <c r="AO329" s="180"/>
      <c r="AP329" s="180"/>
      <c r="AQ329" s="180"/>
      <c r="AR329" s="180"/>
      <c r="AS329" s="180"/>
      <c r="AT329" s="180"/>
      <c r="AU329" s="180"/>
      <c r="AV329" s="180"/>
      <c r="AW329" s="180"/>
      <c r="AX329" s="181"/>
      <c r="AY329" s="181"/>
      <c r="AZ329" s="181"/>
      <c r="BA329" s="181"/>
      <c r="BB329" s="181"/>
      <c r="BC329" s="181"/>
      <c r="BD329" s="181"/>
      <c r="BE329" s="181"/>
      <c r="BF329" s="181"/>
      <c r="BG329" s="181"/>
      <c r="BH329" s="181"/>
      <c r="BI329" s="181"/>
      <c r="BJ329" s="181"/>
      <c r="BK329" s="181"/>
      <c r="BL329" s="181"/>
    </row>
    <row r="330" spans="1:64" x14ac:dyDescent="0.25">
      <c r="A330" s="181"/>
      <c r="B330" s="181"/>
      <c r="C330" s="181"/>
      <c r="D330" s="181"/>
      <c r="E330" s="181"/>
      <c r="F330" s="181"/>
      <c r="G330" s="181"/>
      <c r="H330" s="181"/>
      <c r="I330" s="181"/>
      <c r="J330" s="181"/>
      <c r="K330" s="181"/>
      <c r="L330" s="181"/>
      <c r="M330" s="181"/>
      <c r="N330" s="181"/>
      <c r="O330" s="181"/>
      <c r="P330" s="181"/>
      <c r="Q330" s="181"/>
      <c r="R330" s="181"/>
      <c r="S330" s="181"/>
      <c r="T330" s="181"/>
      <c r="U330" s="181"/>
      <c r="V330" s="181"/>
      <c r="W330" s="181"/>
      <c r="X330" s="181"/>
      <c r="Y330" s="181"/>
      <c r="Z330" s="181"/>
      <c r="AA330" s="181"/>
      <c r="AB330" s="181"/>
      <c r="AC330" s="181"/>
      <c r="AD330" s="181"/>
      <c r="AE330" s="181"/>
      <c r="AF330" s="181"/>
      <c r="AG330" s="181"/>
      <c r="AH330" s="181"/>
      <c r="AI330" s="181"/>
      <c r="AJ330" s="180"/>
      <c r="AK330" s="180"/>
      <c r="AL330" s="180"/>
      <c r="AM330" s="180"/>
      <c r="AN330" s="180"/>
      <c r="AO330" s="180"/>
      <c r="AP330" s="180"/>
      <c r="AQ330" s="180"/>
      <c r="AR330" s="180"/>
      <c r="AS330" s="180"/>
      <c r="AT330" s="180"/>
      <c r="AU330" s="180"/>
      <c r="AV330" s="180"/>
      <c r="AW330" s="180"/>
      <c r="AX330" s="181"/>
      <c r="AY330" s="181"/>
      <c r="AZ330" s="181"/>
      <c r="BA330" s="181"/>
      <c r="BB330" s="181"/>
      <c r="BC330" s="181"/>
      <c r="BD330" s="181"/>
      <c r="BE330" s="181"/>
      <c r="BF330" s="181"/>
      <c r="BG330" s="181"/>
      <c r="BH330" s="181"/>
      <c r="BI330" s="181"/>
      <c r="BJ330" s="181"/>
      <c r="BK330" s="181"/>
      <c r="BL330" s="181"/>
    </row>
    <row r="331" spans="1:64" x14ac:dyDescent="0.25">
      <c r="A331" s="181"/>
      <c r="B331" s="181"/>
      <c r="C331" s="181"/>
      <c r="D331" s="181"/>
      <c r="E331" s="181"/>
      <c r="F331" s="181"/>
      <c r="G331" s="181"/>
      <c r="H331" s="181"/>
      <c r="I331" s="181"/>
      <c r="J331" s="181"/>
      <c r="K331" s="181"/>
      <c r="L331" s="181"/>
      <c r="M331" s="181"/>
      <c r="N331" s="181"/>
      <c r="O331" s="181"/>
      <c r="P331" s="181"/>
      <c r="Q331" s="181"/>
      <c r="R331" s="181"/>
      <c r="S331" s="181"/>
      <c r="T331" s="181"/>
      <c r="U331" s="181"/>
      <c r="V331" s="181"/>
      <c r="W331" s="181"/>
      <c r="X331" s="181"/>
      <c r="Y331" s="181"/>
      <c r="Z331" s="181"/>
      <c r="AA331" s="181"/>
      <c r="AB331" s="181"/>
      <c r="AC331" s="181"/>
      <c r="AD331" s="181"/>
      <c r="AE331" s="181"/>
      <c r="AF331" s="181"/>
      <c r="AG331" s="181"/>
      <c r="AH331" s="181"/>
      <c r="AI331" s="181"/>
      <c r="AJ331" s="180"/>
      <c r="AK331" s="180"/>
      <c r="AL331" s="180"/>
      <c r="AM331" s="180"/>
      <c r="AN331" s="180"/>
      <c r="AO331" s="180"/>
      <c r="AP331" s="180"/>
      <c r="AQ331" s="180"/>
      <c r="AR331" s="180"/>
      <c r="AS331" s="180"/>
      <c r="AT331" s="180"/>
      <c r="AU331" s="180"/>
      <c r="AV331" s="180"/>
      <c r="AW331" s="180"/>
      <c r="AX331" s="181"/>
      <c r="AY331" s="181"/>
      <c r="AZ331" s="181"/>
      <c r="BA331" s="181"/>
      <c r="BB331" s="181"/>
      <c r="BC331" s="181"/>
      <c r="BD331" s="181"/>
      <c r="BE331" s="181"/>
      <c r="BF331" s="181"/>
      <c r="BG331" s="181"/>
      <c r="BH331" s="181"/>
      <c r="BI331" s="181"/>
      <c r="BJ331" s="181"/>
      <c r="BK331" s="181"/>
      <c r="BL331" s="181"/>
    </row>
    <row r="332" spans="1:64" x14ac:dyDescent="0.25">
      <c r="A332" s="181"/>
      <c r="B332" s="181"/>
      <c r="C332" s="181"/>
      <c r="D332" s="181"/>
      <c r="E332" s="181"/>
      <c r="F332" s="181"/>
      <c r="G332" s="181"/>
      <c r="H332" s="181"/>
      <c r="I332" s="181"/>
      <c r="J332" s="181"/>
      <c r="K332" s="181"/>
      <c r="L332" s="181"/>
      <c r="M332" s="181"/>
      <c r="N332" s="181"/>
      <c r="O332" s="181"/>
      <c r="P332" s="181"/>
      <c r="Q332" s="181"/>
      <c r="R332" s="181"/>
      <c r="S332" s="181"/>
      <c r="T332" s="181"/>
      <c r="U332" s="181"/>
      <c r="V332" s="181"/>
      <c r="W332" s="181"/>
      <c r="X332" s="181"/>
      <c r="Y332" s="181"/>
      <c r="Z332" s="181"/>
      <c r="AA332" s="181"/>
      <c r="AB332" s="181"/>
      <c r="AC332" s="181"/>
      <c r="AD332" s="181"/>
      <c r="AE332" s="181"/>
      <c r="AF332" s="181"/>
      <c r="AG332" s="181"/>
      <c r="AH332" s="181"/>
      <c r="AI332" s="181"/>
      <c r="AJ332" s="180"/>
      <c r="AK332" s="180"/>
      <c r="AL332" s="180"/>
      <c r="AM332" s="180"/>
      <c r="AN332" s="180"/>
      <c r="AO332" s="180"/>
      <c r="AP332" s="180"/>
      <c r="AQ332" s="180"/>
      <c r="AR332" s="180"/>
      <c r="AS332" s="180"/>
      <c r="AT332" s="180"/>
      <c r="AU332" s="180"/>
      <c r="AV332" s="180"/>
      <c r="AW332" s="180"/>
      <c r="AX332" s="181"/>
      <c r="AY332" s="181"/>
      <c r="AZ332" s="181"/>
      <c r="BA332" s="181"/>
      <c r="BB332" s="181"/>
      <c r="BC332" s="181"/>
      <c r="BD332" s="181"/>
      <c r="BE332" s="181"/>
      <c r="BF332" s="181"/>
      <c r="BG332" s="181"/>
      <c r="BH332" s="181"/>
      <c r="BI332" s="181"/>
      <c r="BJ332" s="181"/>
      <c r="BK332" s="181"/>
      <c r="BL332" s="181"/>
    </row>
    <row r="333" spans="1:64" x14ac:dyDescent="0.25">
      <c r="A333" s="181"/>
      <c r="B333" s="181"/>
      <c r="C333" s="181"/>
      <c r="D333" s="181"/>
      <c r="E333" s="181"/>
      <c r="F333" s="181"/>
      <c r="G333" s="181"/>
      <c r="H333" s="181"/>
      <c r="I333" s="181"/>
      <c r="J333" s="181"/>
      <c r="K333" s="181"/>
      <c r="L333" s="181"/>
      <c r="M333" s="181"/>
      <c r="N333" s="181"/>
      <c r="O333" s="181"/>
      <c r="P333" s="181"/>
      <c r="Q333" s="181"/>
      <c r="R333" s="181"/>
      <c r="S333" s="181"/>
      <c r="T333" s="181"/>
      <c r="U333" s="181"/>
      <c r="V333" s="181"/>
      <c r="W333" s="181"/>
      <c r="X333" s="181"/>
      <c r="Y333" s="181"/>
      <c r="Z333" s="181"/>
      <c r="AA333" s="181"/>
      <c r="AB333" s="181"/>
      <c r="AC333" s="181"/>
      <c r="AD333" s="181"/>
      <c r="AE333" s="181"/>
      <c r="AF333" s="181"/>
      <c r="AG333" s="181"/>
      <c r="AH333" s="181"/>
      <c r="AI333" s="181"/>
      <c r="AJ333" s="180"/>
      <c r="AK333" s="180"/>
      <c r="AL333" s="180"/>
      <c r="AM333" s="180"/>
      <c r="AN333" s="180"/>
      <c r="AO333" s="180"/>
      <c r="AP333" s="180"/>
      <c r="AQ333" s="180"/>
      <c r="AR333" s="180"/>
      <c r="AS333" s="180"/>
      <c r="AT333" s="180"/>
      <c r="AU333" s="180"/>
      <c r="AV333" s="180"/>
      <c r="AW333" s="180"/>
      <c r="AX333" s="181"/>
      <c r="AY333" s="181"/>
      <c r="AZ333" s="181"/>
      <c r="BA333" s="181"/>
      <c r="BB333" s="181"/>
      <c r="BC333" s="181"/>
      <c r="BD333" s="181"/>
      <c r="BE333" s="181"/>
      <c r="BF333" s="181"/>
      <c r="BG333" s="181"/>
      <c r="BH333" s="181"/>
      <c r="BI333" s="181"/>
      <c r="BJ333" s="181"/>
      <c r="BK333" s="181"/>
      <c r="BL333" s="181"/>
    </row>
    <row r="334" spans="1:64" x14ac:dyDescent="0.25">
      <c r="A334" s="181"/>
      <c r="B334" s="181"/>
      <c r="C334" s="181"/>
      <c r="D334" s="181"/>
      <c r="E334" s="181"/>
      <c r="F334" s="181"/>
      <c r="G334" s="181"/>
      <c r="H334" s="181"/>
      <c r="I334" s="181"/>
      <c r="J334" s="181"/>
      <c r="K334" s="181"/>
      <c r="L334" s="181"/>
      <c r="M334" s="181"/>
      <c r="N334" s="181"/>
      <c r="O334" s="181"/>
      <c r="P334" s="181"/>
      <c r="Q334" s="181"/>
      <c r="R334" s="181"/>
      <c r="S334" s="181"/>
      <c r="T334" s="181"/>
      <c r="U334" s="181"/>
      <c r="V334" s="181"/>
      <c r="W334" s="181"/>
      <c r="X334" s="181"/>
      <c r="Y334" s="181"/>
      <c r="Z334" s="181"/>
      <c r="AA334" s="181"/>
      <c r="AB334" s="181"/>
      <c r="AC334" s="181"/>
      <c r="AD334" s="181"/>
      <c r="AE334" s="181"/>
      <c r="AF334" s="181"/>
      <c r="AG334" s="181"/>
      <c r="AH334" s="181"/>
      <c r="AI334" s="181"/>
      <c r="AJ334" s="180"/>
      <c r="AK334" s="180"/>
      <c r="AL334" s="180"/>
      <c r="AM334" s="180"/>
      <c r="AN334" s="180"/>
      <c r="AO334" s="180"/>
      <c r="AP334" s="180"/>
      <c r="AQ334" s="180"/>
      <c r="AR334" s="180"/>
      <c r="AS334" s="180"/>
      <c r="AT334" s="180"/>
      <c r="AU334" s="180"/>
      <c r="AV334" s="180"/>
      <c r="AW334" s="180"/>
      <c r="AX334" s="181"/>
      <c r="AY334" s="181"/>
      <c r="AZ334" s="181"/>
      <c r="BA334" s="181"/>
      <c r="BB334" s="181"/>
      <c r="BC334" s="181"/>
      <c r="BD334" s="181"/>
      <c r="BE334" s="181"/>
      <c r="BF334" s="181"/>
      <c r="BG334" s="181"/>
      <c r="BH334" s="181"/>
      <c r="BI334" s="181"/>
      <c r="BJ334" s="181"/>
      <c r="BK334" s="181"/>
      <c r="BL334" s="181"/>
    </row>
    <row r="335" spans="1:64" x14ac:dyDescent="0.25">
      <c r="A335" s="181"/>
      <c r="B335" s="181"/>
      <c r="C335" s="181"/>
      <c r="D335" s="181"/>
      <c r="E335" s="181"/>
      <c r="F335" s="181"/>
      <c r="G335" s="181"/>
      <c r="H335" s="181"/>
      <c r="I335" s="181"/>
      <c r="J335" s="181"/>
      <c r="K335" s="181"/>
      <c r="L335" s="181"/>
      <c r="M335" s="181"/>
      <c r="N335" s="181"/>
      <c r="O335" s="181"/>
      <c r="P335" s="181"/>
      <c r="Q335" s="181"/>
      <c r="R335" s="181"/>
      <c r="S335" s="181"/>
      <c r="T335" s="181"/>
      <c r="U335" s="181"/>
      <c r="V335" s="181"/>
      <c r="W335" s="181"/>
      <c r="X335" s="181"/>
      <c r="Y335" s="181"/>
      <c r="Z335" s="181"/>
      <c r="AA335" s="181"/>
      <c r="AB335" s="181"/>
      <c r="AC335" s="181"/>
      <c r="AD335" s="181"/>
      <c r="AE335" s="181"/>
      <c r="AF335" s="181"/>
      <c r="AG335" s="181"/>
      <c r="AH335" s="181"/>
      <c r="AI335" s="181"/>
      <c r="AJ335" s="180"/>
      <c r="AK335" s="180"/>
      <c r="AL335" s="180"/>
      <c r="AM335" s="180"/>
      <c r="AN335" s="180"/>
      <c r="AO335" s="180"/>
      <c r="AP335" s="180"/>
      <c r="AQ335" s="180"/>
      <c r="AR335" s="180"/>
      <c r="AS335" s="180"/>
      <c r="AT335" s="180"/>
      <c r="AU335" s="180"/>
      <c r="AV335" s="180"/>
      <c r="AW335" s="180"/>
      <c r="AX335" s="181"/>
      <c r="AY335" s="181"/>
      <c r="AZ335" s="181"/>
      <c r="BA335" s="181"/>
      <c r="BB335" s="181"/>
      <c r="BC335" s="181"/>
      <c r="BD335" s="181"/>
      <c r="BE335" s="181"/>
      <c r="BF335" s="181"/>
      <c r="BG335" s="181"/>
      <c r="BH335" s="181"/>
      <c r="BI335" s="181"/>
      <c r="BJ335" s="181"/>
      <c r="BK335" s="181"/>
      <c r="BL335" s="181"/>
    </row>
    <row r="336" spans="1:64" x14ac:dyDescent="0.25">
      <c r="A336" s="181"/>
      <c r="B336" s="181"/>
      <c r="C336" s="181"/>
      <c r="D336" s="181"/>
      <c r="E336" s="181"/>
      <c r="F336" s="181"/>
      <c r="G336" s="181"/>
      <c r="H336" s="181"/>
      <c r="I336" s="181"/>
      <c r="J336" s="181"/>
      <c r="K336" s="181"/>
      <c r="L336" s="181"/>
      <c r="M336" s="181"/>
      <c r="N336" s="181"/>
      <c r="O336" s="181"/>
      <c r="P336" s="181"/>
      <c r="Q336" s="181"/>
      <c r="R336" s="181"/>
      <c r="S336" s="181"/>
      <c r="T336" s="181"/>
      <c r="U336" s="181"/>
      <c r="V336" s="181"/>
      <c r="W336" s="181"/>
      <c r="X336" s="181"/>
      <c r="Y336" s="181"/>
      <c r="Z336" s="181"/>
      <c r="AA336" s="181"/>
      <c r="AB336" s="181"/>
      <c r="AC336" s="181"/>
      <c r="AD336" s="181"/>
      <c r="AE336" s="181"/>
      <c r="AF336" s="181"/>
      <c r="AG336" s="181"/>
      <c r="AH336" s="181"/>
      <c r="AI336" s="181"/>
      <c r="AJ336" s="180"/>
      <c r="AK336" s="180"/>
      <c r="AL336" s="180"/>
      <c r="AM336" s="180"/>
      <c r="AN336" s="180"/>
      <c r="AO336" s="180"/>
      <c r="AP336" s="180"/>
      <c r="AQ336" s="180"/>
      <c r="AR336" s="180"/>
      <c r="AS336" s="180"/>
      <c r="AT336" s="180"/>
      <c r="AU336" s="180"/>
      <c r="AV336" s="180"/>
      <c r="AW336" s="180"/>
      <c r="AX336" s="181"/>
      <c r="AY336" s="181"/>
      <c r="AZ336" s="181"/>
      <c r="BA336" s="181"/>
      <c r="BB336" s="181"/>
      <c r="BC336" s="181"/>
      <c r="BD336" s="181"/>
      <c r="BE336" s="181"/>
      <c r="BF336" s="181"/>
      <c r="BG336" s="181"/>
      <c r="BH336" s="181"/>
      <c r="BI336" s="181"/>
      <c r="BJ336" s="181"/>
      <c r="BK336" s="181"/>
      <c r="BL336" s="181"/>
    </row>
    <row r="337" spans="1:64" x14ac:dyDescent="0.25">
      <c r="A337" s="181"/>
      <c r="B337" s="181"/>
      <c r="C337" s="181"/>
      <c r="D337" s="181"/>
      <c r="E337" s="181"/>
      <c r="F337" s="181"/>
      <c r="G337" s="181"/>
      <c r="H337" s="181"/>
      <c r="I337" s="181"/>
      <c r="J337" s="181"/>
      <c r="K337" s="181"/>
      <c r="L337" s="181"/>
      <c r="M337" s="181"/>
      <c r="N337" s="181"/>
      <c r="O337" s="181"/>
      <c r="P337" s="181"/>
      <c r="Q337" s="181"/>
      <c r="R337" s="181"/>
      <c r="S337" s="181"/>
      <c r="T337" s="181"/>
      <c r="U337" s="181"/>
      <c r="V337" s="181"/>
      <c r="W337" s="181"/>
      <c r="X337" s="181"/>
      <c r="Y337" s="181"/>
      <c r="Z337" s="181"/>
      <c r="AA337" s="181"/>
      <c r="AB337" s="181"/>
      <c r="AC337" s="181"/>
      <c r="AD337" s="181"/>
      <c r="AE337" s="181"/>
      <c r="AF337" s="181"/>
      <c r="AG337" s="181"/>
      <c r="AH337" s="181"/>
      <c r="AI337" s="181"/>
      <c r="AJ337" s="180"/>
      <c r="AK337" s="180"/>
      <c r="AL337" s="180"/>
      <c r="AM337" s="180"/>
      <c r="AN337" s="180"/>
      <c r="AO337" s="180"/>
      <c r="AP337" s="180"/>
      <c r="AQ337" s="180"/>
      <c r="AR337" s="180"/>
      <c r="AS337" s="180"/>
      <c r="AT337" s="180"/>
      <c r="AU337" s="180"/>
      <c r="AV337" s="180"/>
      <c r="AW337" s="180"/>
      <c r="AX337" s="181"/>
      <c r="AY337" s="181"/>
      <c r="AZ337" s="181"/>
      <c r="BA337" s="181"/>
      <c r="BB337" s="181"/>
      <c r="BC337" s="181"/>
      <c r="BD337" s="181"/>
      <c r="BE337" s="181"/>
      <c r="BF337" s="181"/>
      <c r="BG337" s="181"/>
      <c r="BH337" s="181"/>
      <c r="BI337" s="181"/>
      <c r="BJ337" s="181"/>
      <c r="BK337" s="181"/>
      <c r="BL337" s="181"/>
    </row>
    <row r="338" spans="1:64" x14ac:dyDescent="0.25">
      <c r="A338" s="181"/>
      <c r="B338" s="181"/>
      <c r="C338" s="181"/>
      <c r="D338" s="181"/>
      <c r="E338" s="181"/>
      <c r="F338" s="181"/>
      <c r="G338" s="181"/>
      <c r="H338" s="181"/>
      <c r="I338" s="181"/>
      <c r="J338" s="181"/>
      <c r="K338" s="181"/>
      <c r="L338" s="181"/>
      <c r="M338" s="181"/>
      <c r="N338" s="181"/>
      <c r="O338" s="181"/>
      <c r="P338" s="181"/>
      <c r="Q338" s="181"/>
      <c r="R338" s="181"/>
      <c r="S338" s="181"/>
      <c r="T338" s="181"/>
      <c r="U338" s="181"/>
      <c r="V338" s="181"/>
      <c r="W338" s="181"/>
      <c r="X338" s="181"/>
      <c r="Y338" s="181"/>
      <c r="Z338" s="181"/>
      <c r="AA338" s="181"/>
      <c r="AB338" s="181"/>
      <c r="AC338" s="181"/>
      <c r="AD338" s="181"/>
      <c r="AE338" s="181"/>
      <c r="AF338" s="181"/>
      <c r="AG338" s="181"/>
      <c r="AH338" s="181"/>
      <c r="AI338" s="181"/>
      <c r="AJ338" s="180"/>
      <c r="AK338" s="180"/>
      <c r="AL338" s="180"/>
      <c r="AM338" s="180"/>
      <c r="AN338" s="180"/>
      <c r="AO338" s="180"/>
      <c r="AP338" s="180"/>
      <c r="AQ338" s="180"/>
      <c r="AR338" s="180"/>
      <c r="AS338" s="180"/>
      <c r="AT338" s="180"/>
      <c r="AU338" s="180"/>
      <c r="AV338" s="180"/>
      <c r="AW338" s="180"/>
      <c r="AX338" s="181"/>
      <c r="AY338" s="181"/>
      <c r="AZ338" s="181"/>
      <c r="BA338" s="181"/>
      <c r="BB338" s="181"/>
      <c r="BC338" s="181"/>
      <c r="BD338" s="181"/>
      <c r="BE338" s="181"/>
      <c r="BF338" s="181"/>
      <c r="BG338" s="181"/>
      <c r="BH338" s="181"/>
      <c r="BI338" s="181"/>
      <c r="BJ338" s="181"/>
      <c r="BK338" s="181"/>
      <c r="BL338" s="181"/>
    </row>
    <row r="339" spans="1:64" x14ac:dyDescent="0.25">
      <c r="A339" s="181"/>
      <c r="B339" s="181"/>
      <c r="C339" s="181"/>
      <c r="D339" s="181"/>
      <c r="E339" s="181"/>
      <c r="F339" s="181"/>
      <c r="G339" s="181"/>
      <c r="H339" s="181"/>
      <c r="I339" s="181"/>
      <c r="J339" s="181"/>
      <c r="K339" s="181"/>
      <c r="L339" s="181"/>
      <c r="M339" s="181"/>
      <c r="N339" s="181"/>
      <c r="O339" s="181"/>
      <c r="P339" s="181"/>
      <c r="Q339" s="181"/>
      <c r="R339" s="181"/>
      <c r="S339" s="181"/>
      <c r="T339" s="181"/>
      <c r="U339" s="181"/>
      <c r="V339" s="181"/>
      <c r="W339" s="181"/>
      <c r="X339" s="181"/>
      <c r="Y339" s="181"/>
      <c r="Z339" s="181"/>
      <c r="AA339" s="181"/>
      <c r="AB339" s="181"/>
      <c r="AC339" s="181"/>
      <c r="AD339" s="181"/>
      <c r="AE339" s="181"/>
      <c r="AF339" s="181"/>
      <c r="AG339" s="181"/>
      <c r="AH339" s="181"/>
      <c r="AI339" s="181"/>
      <c r="AJ339" s="180"/>
      <c r="AK339" s="180"/>
      <c r="AL339" s="180"/>
      <c r="AM339" s="180"/>
      <c r="AN339" s="180"/>
      <c r="AO339" s="180"/>
      <c r="AP339" s="180"/>
      <c r="AQ339" s="180"/>
      <c r="AR339" s="180"/>
      <c r="AS339" s="180"/>
      <c r="AT339" s="180"/>
      <c r="AU339" s="180"/>
      <c r="AV339" s="180"/>
      <c r="AW339" s="180"/>
      <c r="AX339" s="181"/>
      <c r="AY339" s="181"/>
      <c r="AZ339" s="181"/>
      <c r="BA339" s="181"/>
      <c r="BB339" s="181"/>
      <c r="BC339" s="181"/>
      <c r="BD339" s="181"/>
      <c r="BE339" s="181"/>
      <c r="BF339" s="181"/>
      <c r="BG339" s="181"/>
      <c r="BH339" s="181"/>
      <c r="BI339" s="181"/>
      <c r="BJ339" s="181"/>
      <c r="BK339" s="181"/>
      <c r="BL339" s="181"/>
    </row>
    <row r="340" spans="1:64" x14ac:dyDescent="0.25">
      <c r="A340" s="181"/>
      <c r="B340" s="181"/>
      <c r="C340" s="181"/>
      <c r="D340" s="181"/>
      <c r="E340" s="181"/>
      <c r="F340" s="181"/>
      <c r="G340" s="181"/>
      <c r="H340" s="181"/>
      <c r="I340" s="181"/>
      <c r="J340" s="181"/>
      <c r="K340" s="181"/>
      <c r="L340" s="181"/>
      <c r="M340" s="181"/>
      <c r="N340" s="181"/>
      <c r="O340" s="181"/>
      <c r="P340" s="181"/>
      <c r="Q340" s="181"/>
      <c r="R340" s="181"/>
      <c r="S340" s="181"/>
      <c r="T340" s="181"/>
      <c r="U340" s="181"/>
      <c r="V340" s="181"/>
      <c r="W340" s="181"/>
      <c r="X340" s="181"/>
      <c r="Y340" s="181"/>
      <c r="Z340" s="181"/>
      <c r="AA340" s="181"/>
      <c r="AB340" s="181"/>
      <c r="AC340" s="181"/>
      <c r="AD340" s="181"/>
      <c r="AE340" s="181"/>
      <c r="AF340" s="181"/>
      <c r="AG340" s="181"/>
      <c r="AH340" s="181"/>
      <c r="AI340" s="181"/>
      <c r="AJ340" s="180"/>
      <c r="AK340" s="180"/>
      <c r="AL340" s="180"/>
      <c r="AM340" s="180"/>
      <c r="AN340" s="180"/>
      <c r="AO340" s="180"/>
      <c r="AP340" s="180"/>
      <c r="AQ340" s="180"/>
      <c r="AR340" s="180"/>
      <c r="AS340" s="180"/>
      <c r="AT340" s="180"/>
      <c r="AU340" s="180"/>
      <c r="AV340" s="180"/>
      <c r="AW340" s="180"/>
      <c r="AX340" s="181"/>
      <c r="AY340" s="181"/>
      <c r="AZ340" s="181"/>
      <c r="BA340" s="181"/>
      <c r="BB340" s="181"/>
      <c r="BC340" s="181"/>
      <c r="BD340" s="181"/>
      <c r="BE340" s="181"/>
      <c r="BF340" s="181"/>
      <c r="BG340" s="181"/>
      <c r="BH340" s="181"/>
      <c r="BI340" s="181"/>
      <c r="BJ340" s="181"/>
      <c r="BK340" s="181"/>
      <c r="BL340" s="181"/>
    </row>
    <row r="341" spans="1:64" x14ac:dyDescent="0.25">
      <c r="A341" s="181"/>
      <c r="B341" s="181"/>
      <c r="C341" s="181"/>
      <c r="D341" s="181"/>
      <c r="E341" s="181"/>
      <c r="F341" s="181"/>
      <c r="G341" s="181"/>
      <c r="H341" s="181"/>
      <c r="I341" s="181"/>
      <c r="J341" s="181"/>
      <c r="K341" s="181"/>
      <c r="L341" s="181"/>
      <c r="M341" s="181"/>
      <c r="N341" s="181"/>
      <c r="O341" s="181"/>
      <c r="P341" s="181"/>
      <c r="Q341" s="181"/>
      <c r="R341" s="181"/>
      <c r="S341" s="181"/>
      <c r="T341" s="181"/>
      <c r="U341" s="181"/>
      <c r="V341" s="181"/>
      <c r="W341" s="181"/>
      <c r="X341" s="181"/>
      <c r="Y341" s="181"/>
      <c r="Z341" s="181"/>
      <c r="AA341" s="181"/>
      <c r="AB341" s="181"/>
      <c r="AC341" s="181"/>
      <c r="AD341" s="181"/>
      <c r="AE341" s="181"/>
      <c r="AF341" s="181"/>
      <c r="AG341" s="181"/>
      <c r="AH341" s="181"/>
      <c r="AI341" s="181"/>
      <c r="AJ341" s="180"/>
      <c r="AK341" s="180"/>
      <c r="AL341" s="180"/>
      <c r="AM341" s="180"/>
      <c r="AN341" s="180"/>
      <c r="AO341" s="180"/>
      <c r="AP341" s="180"/>
      <c r="AQ341" s="180"/>
      <c r="AR341" s="180"/>
      <c r="AS341" s="180"/>
      <c r="AT341" s="180"/>
      <c r="AU341" s="180"/>
      <c r="AV341" s="180"/>
      <c r="AW341" s="180"/>
      <c r="AX341" s="181"/>
      <c r="AY341" s="181"/>
      <c r="AZ341" s="181"/>
      <c r="BA341" s="181"/>
      <c r="BB341" s="181"/>
      <c r="BC341" s="181"/>
      <c r="BD341" s="181"/>
      <c r="BE341" s="181"/>
      <c r="BF341" s="181"/>
      <c r="BG341" s="181"/>
      <c r="BH341" s="181"/>
      <c r="BI341" s="181"/>
      <c r="BJ341" s="181"/>
      <c r="BK341" s="181"/>
      <c r="BL341" s="181"/>
    </row>
    <row r="342" spans="1:64" x14ac:dyDescent="0.25">
      <c r="A342" s="181"/>
      <c r="B342" s="181"/>
      <c r="C342" s="181"/>
      <c r="D342" s="181"/>
      <c r="E342" s="181"/>
      <c r="F342" s="181"/>
      <c r="G342" s="181"/>
      <c r="H342" s="181"/>
      <c r="I342" s="181"/>
      <c r="J342" s="181"/>
      <c r="K342" s="181"/>
      <c r="L342" s="181"/>
      <c r="M342" s="181"/>
      <c r="N342" s="181"/>
      <c r="O342" s="181"/>
      <c r="P342" s="181"/>
      <c r="Q342" s="181"/>
      <c r="R342" s="181"/>
      <c r="S342" s="181"/>
      <c r="T342" s="181"/>
      <c r="U342" s="181"/>
      <c r="V342" s="181"/>
      <c r="W342" s="181"/>
      <c r="X342" s="181"/>
      <c r="Y342" s="181"/>
      <c r="Z342" s="181"/>
      <c r="AA342" s="181"/>
      <c r="AB342" s="181"/>
      <c r="AC342" s="181"/>
      <c r="AD342" s="181"/>
      <c r="AE342" s="181"/>
      <c r="AF342" s="181"/>
      <c r="AG342" s="181"/>
      <c r="AH342" s="181"/>
      <c r="AI342" s="181"/>
      <c r="AJ342" s="180"/>
      <c r="AK342" s="180"/>
      <c r="AL342" s="180"/>
      <c r="AM342" s="180"/>
      <c r="AN342" s="180"/>
      <c r="AO342" s="180"/>
      <c r="AP342" s="180"/>
      <c r="AQ342" s="180"/>
      <c r="AR342" s="180"/>
      <c r="AS342" s="180"/>
      <c r="AT342" s="180"/>
      <c r="AU342" s="180"/>
      <c r="AV342" s="180"/>
      <c r="AW342" s="180"/>
      <c r="AX342" s="181"/>
      <c r="AY342" s="181"/>
      <c r="AZ342" s="181"/>
      <c r="BA342" s="181"/>
      <c r="BB342" s="181"/>
      <c r="BC342" s="181"/>
      <c r="BD342" s="181"/>
      <c r="BE342" s="181"/>
      <c r="BF342" s="181"/>
      <c r="BG342" s="181"/>
      <c r="BH342" s="181"/>
      <c r="BI342" s="181"/>
      <c r="BJ342" s="181"/>
      <c r="BK342" s="181"/>
      <c r="BL342" s="181"/>
    </row>
    <row r="343" spans="1:64" x14ac:dyDescent="0.25">
      <c r="A343" s="181"/>
      <c r="B343" s="181"/>
      <c r="C343" s="181"/>
      <c r="D343" s="181"/>
      <c r="E343" s="181"/>
      <c r="F343" s="181"/>
      <c r="G343" s="181"/>
      <c r="H343" s="181"/>
      <c r="I343" s="181"/>
      <c r="J343" s="181"/>
      <c r="K343" s="181"/>
      <c r="L343" s="181"/>
      <c r="M343" s="181"/>
      <c r="N343" s="181"/>
      <c r="O343" s="181"/>
      <c r="P343" s="181"/>
      <c r="Q343" s="181"/>
      <c r="R343" s="181"/>
      <c r="S343" s="181"/>
      <c r="T343" s="181"/>
      <c r="U343" s="181"/>
      <c r="V343" s="181"/>
      <c r="W343" s="181"/>
      <c r="X343" s="181"/>
      <c r="Y343" s="181"/>
      <c r="Z343" s="181"/>
      <c r="AA343" s="181"/>
      <c r="AB343" s="181"/>
      <c r="AC343" s="181"/>
      <c r="AD343" s="181"/>
      <c r="AE343" s="181"/>
      <c r="AF343" s="181"/>
      <c r="AG343" s="181"/>
      <c r="AH343" s="181"/>
      <c r="AI343" s="181"/>
      <c r="AJ343" s="180"/>
      <c r="AK343" s="180"/>
      <c r="AL343" s="180"/>
      <c r="AM343" s="180"/>
      <c r="AN343" s="180"/>
      <c r="AO343" s="180"/>
      <c r="AP343" s="180"/>
      <c r="AQ343" s="180"/>
      <c r="AR343" s="180"/>
      <c r="AS343" s="180"/>
      <c r="AT343" s="180"/>
      <c r="AU343" s="180"/>
      <c r="AV343" s="180"/>
      <c r="AW343" s="180"/>
      <c r="AX343" s="181"/>
      <c r="AY343" s="181"/>
      <c r="AZ343" s="181"/>
      <c r="BA343" s="181"/>
      <c r="BB343" s="181"/>
      <c r="BC343" s="181"/>
      <c r="BD343" s="181"/>
      <c r="BE343" s="181"/>
      <c r="BF343" s="181"/>
      <c r="BG343" s="181"/>
      <c r="BH343" s="181"/>
      <c r="BI343" s="181"/>
      <c r="BJ343" s="181"/>
      <c r="BK343" s="181"/>
      <c r="BL343" s="181"/>
    </row>
    <row r="344" spans="1:64" x14ac:dyDescent="0.25">
      <c r="A344" s="181"/>
      <c r="B344" s="181"/>
      <c r="C344" s="181"/>
      <c r="D344" s="181"/>
      <c r="E344" s="181"/>
      <c r="F344" s="181"/>
      <c r="G344" s="181"/>
      <c r="H344" s="181"/>
      <c r="I344" s="181"/>
      <c r="J344" s="181"/>
      <c r="K344" s="181"/>
      <c r="L344" s="181"/>
      <c r="M344" s="181"/>
      <c r="N344" s="181"/>
      <c r="O344" s="181"/>
      <c r="P344" s="181"/>
      <c r="Q344" s="181"/>
      <c r="R344" s="181"/>
      <c r="S344" s="181"/>
      <c r="T344" s="181"/>
      <c r="U344" s="181"/>
      <c r="V344" s="181"/>
      <c r="W344" s="181"/>
      <c r="X344" s="181"/>
      <c r="Y344" s="181"/>
      <c r="Z344" s="181"/>
      <c r="AA344" s="181"/>
      <c r="AB344" s="181"/>
      <c r="AC344" s="181"/>
      <c r="AD344" s="181"/>
      <c r="AE344" s="181"/>
      <c r="AF344" s="181"/>
      <c r="AG344" s="181"/>
      <c r="AH344" s="181"/>
      <c r="AI344" s="181"/>
      <c r="AJ344" s="180"/>
      <c r="AK344" s="180"/>
      <c r="AL344" s="180"/>
      <c r="AM344" s="180"/>
      <c r="AN344" s="180"/>
      <c r="AO344" s="180"/>
      <c r="AP344" s="180"/>
      <c r="AQ344" s="180"/>
      <c r="AR344" s="180"/>
      <c r="AS344" s="180"/>
      <c r="AT344" s="180"/>
      <c r="AU344" s="180"/>
      <c r="AV344" s="180"/>
      <c r="AW344" s="180"/>
      <c r="AX344" s="181"/>
      <c r="AY344" s="181"/>
      <c r="AZ344" s="181"/>
      <c r="BA344" s="181"/>
      <c r="BB344" s="181"/>
      <c r="BC344" s="181"/>
      <c r="BD344" s="181"/>
      <c r="BE344" s="181"/>
      <c r="BF344" s="181"/>
      <c r="BG344" s="181"/>
      <c r="BH344" s="181"/>
      <c r="BI344" s="181"/>
      <c r="BJ344" s="181"/>
      <c r="BK344" s="181"/>
      <c r="BL344" s="181"/>
    </row>
    <row r="345" spans="1:64" x14ac:dyDescent="0.25">
      <c r="A345" s="181"/>
      <c r="B345" s="181"/>
      <c r="C345" s="181"/>
      <c r="D345" s="181"/>
      <c r="E345" s="181"/>
      <c r="F345" s="181"/>
      <c r="G345" s="181"/>
      <c r="H345" s="181"/>
      <c r="I345" s="181"/>
      <c r="J345" s="181"/>
      <c r="K345" s="181"/>
      <c r="L345" s="181"/>
      <c r="M345" s="181"/>
      <c r="N345" s="181"/>
      <c r="O345" s="181"/>
      <c r="P345" s="181"/>
      <c r="Q345" s="181"/>
      <c r="R345" s="181"/>
      <c r="S345" s="181"/>
      <c r="T345" s="181"/>
      <c r="U345" s="181"/>
      <c r="V345" s="181"/>
      <c r="W345" s="181"/>
      <c r="X345" s="181"/>
      <c r="Y345" s="181"/>
      <c r="Z345" s="181"/>
      <c r="AA345" s="181"/>
      <c r="AB345" s="181"/>
      <c r="AC345" s="181"/>
      <c r="AD345" s="181"/>
      <c r="AE345" s="181"/>
      <c r="AF345" s="181"/>
      <c r="AG345" s="181"/>
      <c r="AH345" s="181"/>
      <c r="AI345" s="181"/>
      <c r="AJ345" s="180"/>
      <c r="AK345" s="180"/>
      <c r="AL345" s="180"/>
      <c r="AM345" s="180"/>
      <c r="AN345" s="180"/>
      <c r="AO345" s="180"/>
      <c r="AP345" s="180"/>
      <c r="AQ345" s="180"/>
      <c r="AR345" s="180"/>
      <c r="AS345" s="180"/>
      <c r="AT345" s="180"/>
      <c r="AU345" s="180"/>
      <c r="AV345" s="180"/>
      <c r="AW345" s="180"/>
      <c r="AX345" s="181"/>
      <c r="AY345" s="181"/>
      <c r="AZ345" s="181"/>
      <c r="BA345" s="181"/>
      <c r="BB345" s="181"/>
      <c r="BC345" s="181"/>
      <c r="BD345" s="181"/>
      <c r="BE345" s="181"/>
      <c r="BF345" s="181"/>
      <c r="BG345" s="181"/>
      <c r="BH345" s="181"/>
      <c r="BI345" s="181"/>
      <c r="BJ345" s="181"/>
      <c r="BK345" s="181"/>
      <c r="BL345" s="181"/>
    </row>
    <row r="346" spans="1:64" x14ac:dyDescent="0.25">
      <c r="A346" s="181"/>
      <c r="B346" s="181"/>
      <c r="C346" s="181"/>
      <c r="D346" s="181"/>
      <c r="E346" s="181"/>
      <c r="F346" s="181"/>
      <c r="G346" s="181"/>
      <c r="H346" s="181"/>
      <c r="I346" s="181"/>
      <c r="J346" s="181"/>
      <c r="K346" s="181"/>
      <c r="L346" s="181"/>
      <c r="M346" s="181"/>
      <c r="N346" s="181"/>
      <c r="O346" s="181"/>
      <c r="P346" s="181"/>
      <c r="Q346" s="181"/>
      <c r="R346" s="181"/>
      <c r="S346" s="181"/>
      <c r="T346" s="181"/>
      <c r="U346" s="181"/>
      <c r="V346" s="181"/>
      <c r="W346" s="181"/>
      <c r="X346" s="181"/>
      <c r="Y346" s="181"/>
      <c r="Z346" s="181"/>
      <c r="AA346" s="181"/>
      <c r="AB346" s="181"/>
      <c r="AC346" s="181"/>
      <c r="AD346" s="181"/>
      <c r="AE346" s="181"/>
      <c r="AF346" s="181"/>
      <c r="AG346" s="181"/>
      <c r="AH346" s="181"/>
      <c r="AI346" s="181"/>
      <c r="AJ346" s="180"/>
      <c r="AK346" s="180"/>
      <c r="AL346" s="180"/>
      <c r="AM346" s="180"/>
      <c r="AN346" s="180"/>
      <c r="AO346" s="180"/>
      <c r="AP346" s="180"/>
      <c r="AQ346" s="180"/>
      <c r="AR346" s="180"/>
      <c r="AS346" s="180"/>
      <c r="AT346" s="180"/>
      <c r="AU346" s="180"/>
      <c r="AV346" s="180"/>
      <c r="AW346" s="180"/>
      <c r="AX346" s="181"/>
      <c r="AY346" s="181"/>
      <c r="AZ346" s="181"/>
      <c r="BA346" s="181"/>
      <c r="BB346" s="181"/>
      <c r="BC346" s="181"/>
      <c r="BD346" s="181"/>
      <c r="BE346" s="181"/>
      <c r="BF346" s="181"/>
      <c r="BG346" s="181"/>
      <c r="BH346" s="181"/>
      <c r="BI346" s="181"/>
      <c r="BJ346" s="181"/>
      <c r="BK346" s="181"/>
      <c r="BL346" s="181"/>
    </row>
    <row r="347" spans="1:64" x14ac:dyDescent="0.25">
      <c r="A347" s="181"/>
      <c r="B347" s="181"/>
      <c r="C347" s="181"/>
      <c r="D347" s="181"/>
      <c r="E347" s="181"/>
      <c r="F347" s="181"/>
      <c r="G347" s="181"/>
      <c r="H347" s="181"/>
      <c r="I347" s="181"/>
      <c r="J347" s="181"/>
      <c r="K347" s="181"/>
      <c r="L347" s="181"/>
      <c r="M347" s="181"/>
      <c r="N347" s="181"/>
      <c r="O347" s="181"/>
      <c r="P347" s="181"/>
      <c r="Q347" s="181"/>
      <c r="R347" s="181"/>
      <c r="S347" s="181"/>
      <c r="T347" s="181"/>
      <c r="U347" s="181"/>
      <c r="V347" s="181"/>
      <c r="W347" s="181"/>
      <c r="X347" s="181"/>
      <c r="Y347" s="181"/>
      <c r="Z347" s="181"/>
      <c r="AA347" s="181"/>
      <c r="AB347" s="181"/>
      <c r="AC347" s="181"/>
      <c r="AD347" s="181"/>
      <c r="AE347" s="181"/>
      <c r="AF347" s="181"/>
      <c r="AG347" s="181"/>
      <c r="AH347" s="181"/>
      <c r="AI347" s="181"/>
      <c r="AJ347" s="180"/>
      <c r="AK347" s="180"/>
      <c r="AL347" s="180"/>
      <c r="AM347" s="180"/>
      <c r="AN347" s="180"/>
      <c r="AO347" s="180"/>
      <c r="AP347" s="180"/>
      <c r="AQ347" s="180"/>
      <c r="AR347" s="180"/>
      <c r="AS347" s="180"/>
      <c r="AT347" s="180"/>
      <c r="AU347" s="180"/>
      <c r="AV347" s="180"/>
      <c r="AW347" s="180"/>
      <c r="AX347" s="181"/>
      <c r="AY347" s="181"/>
      <c r="AZ347" s="181"/>
      <c r="BA347" s="181"/>
      <c r="BB347" s="181"/>
      <c r="BC347" s="181"/>
      <c r="BD347" s="181"/>
      <c r="BE347" s="181"/>
      <c r="BF347" s="181"/>
      <c r="BG347" s="181"/>
      <c r="BH347" s="181"/>
      <c r="BI347" s="181"/>
      <c r="BJ347" s="181"/>
      <c r="BK347" s="181"/>
      <c r="BL347" s="181"/>
    </row>
    <row r="348" spans="1:64" x14ac:dyDescent="0.25">
      <c r="A348" s="181"/>
      <c r="B348" s="181"/>
      <c r="C348" s="181"/>
      <c r="D348" s="181"/>
      <c r="E348" s="181"/>
      <c r="F348" s="181"/>
      <c r="G348" s="181"/>
      <c r="H348" s="181"/>
      <c r="I348" s="181"/>
      <c r="J348" s="181"/>
      <c r="K348" s="181"/>
      <c r="L348" s="181"/>
      <c r="M348" s="181"/>
      <c r="N348" s="181"/>
      <c r="O348" s="181"/>
      <c r="P348" s="181"/>
      <c r="Q348" s="181"/>
      <c r="R348" s="181"/>
      <c r="S348" s="181"/>
      <c r="T348" s="181"/>
      <c r="U348" s="181"/>
      <c r="V348" s="181"/>
      <c r="W348" s="181"/>
      <c r="X348" s="181"/>
      <c r="Y348" s="181"/>
      <c r="Z348" s="181"/>
      <c r="AA348" s="181"/>
      <c r="AB348" s="181"/>
      <c r="AC348" s="181"/>
      <c r="AD348" s="181"/>
      <c r="AE348" s="181"/>
      <c r="AF348" s="181"/>
      <c r="AG348" s="181"/>
      <c r="AH348" s="181"/>
      <c r="AI348" s="181"/>
      <c r="AJ348" s="180"/>
      <c r="AK348" s="180"/>
      <c r="AL348" s="180"/>
      <c r="AM348" s="180"/>
      <c r="AN348" s="180"/>
      <c r="AO348" s="180"/>
      <c r="AP348" s="180"/>
      <c r="AQ348" s="180"/>
      <c r="AR348" s="180"/>
      <c r="AS348" s="180"/>
      <c r="AT348" s="180"/>
      <c r="AU348" s="180"/>
      <c r="AV348" s="180"/>
      <c r="AW348" s="180"/>
      <c r="AX348" s="181"/>
      <c r="AY348" s="181"/>
      <c r="AZ348" s="181"/>
      <c r="BA348" s="181"/>
      <c r="BB348" s="181"/>
      <c r="BC348" s="181"/>
      <c r="BD348" s="181"/>
      <c r="BE348" s="181"/>
      <c r="BF348" s="181"/>
      <c r="BG348" s="181"/>
      <c r="BH348" s="181"/>
      <c r="BI348" s="181"/>
      <c r="BJ348" s="181"/>
      <c r="BK348" s="181"/>
      <c r="BL348" s="181"/>
    </row>
    <row r="349" spans="1:64" x14ac:dyDescent="0.25">
      <c r="A349" s="181"/>
      <c r="B349" s="181"/>
      <c r="C349" s="181"/>
      <c r="D349" s="181"/>
      <c r="E349" s="181"/>
      <c r="F349" s="181"/>
      <c r="G349" s="181"/>
      <c r="H349" s="181"/>
      <c r="I349" s="181"/>
      <c r="J349" s="181"/>
      <c r="K349" s="181"/>
      <c r="L349" s="181"/>
      <c r="M349" s="181"/>
      <c r="N349" s="181"/>
      <c r="O349" s="181"/>
      <c r="P349" s="181"/>
      <c r="Q349" s="181"/>
      <c r="R349" s="181"/>
      <c r="S349" s="181"/>
      <c r="T349" s="181"/>
      <c r="U349" s="181"/>
      <c r="V349" s="181"/>
      <c r="W349" s="181"/>
      <c r="X349" s="181"/>
      <c r="Y349" s="181"/>
      <c r="Z349" s="181"/>
      <c r="AA349" s="181"/>
      <c r="AB349" s="181"/>
      <c r="AC349" s="181"/>
      <c r="AD349" s="181"/>
      <c r="AE349" s="181"/>
      <c r="AF349" s="181"/>
      <c r="AG349" s="181"/>
      <c r="AH349" s="181"/>
      <c r="AI349" s="181"/>
      <c r="AJ349" s="180"/>
      <c r="AK349" s="180"/>
      <c r="AL349" s="180"/>
      <c r="AM349" s="180"/>
      <c r="AN349" s="180"/>
      <c r="AO349" s="180"/>
      <c r="AP349" s="180"/>
      <c r="AQ349" s="180"/>
      <c r="AR349" s="180"/>
      <c r="AS349" s="180"/>
      <c r="AT349" s="180"/>
      <c r="AU349" s="180"/>
      <c r="AV349" s="180"/>
      <c r="AW349" s="180"/>
      <c r="AX349" s="181"/>
      <c r="AY349" s="181"/>
      <c r="AZ349" s="181"/>
      <c r="BA349" s="181"/>
      <c r="BB349" s="181"/>
      <c r="BC349" s="181"/>
      <c r="BD349" s="181"/>
      <c r="BE349" s="181"/>
      <c r="BF349" s="181"/>
      <c r="BG349" s="181"/>
      <c r="BH349" s="181"/>
      <c r="BI349" s="181"/>
      <c r="BJ349" s="181"/>
      <c r="BK349" s="181"/>
      <c r="BL349" s="181"/>
    </row>
    <row r="350" spans="1:64" x14ac:dyDescent="0.25">
      <c r="A350" s="181"/>
      <c r="B350" s="181"/>
      <c r="C350" s="181"/>
      <c r="D350" s="181"/>
      <c r="E350" s="181"/>
      <c r="F350" s="181"/>
      <c r="G350" s="181"/>
      <c r="H350" s="181"/>
      <c r="I350" s="181"/>
      <c r="J350" s="181"/>
      <c r="K350" s="181"/>
      <c r="L350" s="181"/>
      <c r="M350" s="181"/>
      <c r="N350" s="181"/>
      <c r="O350" s="181"/>
      <c r="P350" s="181"/>
      <c r="Q350" s="181"/>
      <c r="R350" s="181"/>
      <c r="S350" s="181"/>
      <c r="T350" s="181"/>
      <c r="U350" s="181"/>
      <c r="V350" s="181"/>
      <c r="W350" s="181"/>
      <c r="X350" s="181"/>
      <c r="Y350" s="181"/>
      <c r="Z350" s="181"/>
      <c r="AA350" s="181"/>
      <c r="AB350" s="181"/>
      <c r="AC350" s="181"/>
      <c r="AD350" s="181"/>
      <c r="AE350" s="181"/>
      <c r="AF350" s="181"/>
      <c r="AG350" s="181"/>
      <c r="AH350" s="181"/>
      <c r="AI350" s="181"/>
      <c r="AJ350" s="180"/>
      <c r="AK350" s="180"/>
      <c r="AL350" s="180"/>
      <c r="AM350" s="180"/>
      <c r="AN350" s="180"/>
      <c r="AO350" s="180"/>
      <c r="AP350" s="180"/>
      <c r="AQ350" s="180"/>
      <c r="AR350" s="180"/>
      <c r="AS350" s="180"/>
      <c r="AT350" s="180"/>
      <c r="AU350" s="180"/>
      <c r="AV350" s="180"/>
      <c r="AW350" s="180"/>
      <c r="AX350" s="181"/>
      <c r="AY350" s="181"/>
      <c r="AZ350" s="181"/>
      <c r="BA350" s="181"/>
      <c r="BB350" s="181"/>
      <c r="BC350" s="181"/>
      <c r="BD350" s="181"/>
      <c r="BE350" s="181"/>
      <c r="BF350" s="181"/>
      <c r="BG350" s="181"/>
      <c r="BH350" s="181"/>
      <c r="BI350" s="181"/>
      <c r="BJ350" s="181"/>
      <c r="BK350" s="181"/>
      <c r="BL350" s="181"/>
    </row>
    <row r="351" spans="1:64" x14ac:dyDescent="0.25">
      <c r="A351" s="181"/>
      <c r="B351" s="181"/>
      <c r="C351" s="181"/>
      <c r="D351" s="181"/>
      <c r="E351" s="181"/>
      <c r="F351" s="181"/>
      <c r="G351" s="181"/>
      <c r="H351" s="181"/>
      <c r="I351" s="181"/>
      <c r="J351" s="181"/>
      <c r="K351" s="181"/>
      <c r="L351" s="181"/>
      <c r="M351" s="181"/>
      <c r="N351" s="181"/>
      <c r="O351" s="181"/>
      <c r="P351" s="181"/>
      <c r="Q351" s="181"/>
      <c r="R351" s="181"/>
      <c r="S351" s="181"/>
      <c r="T351" s="181"/>
      <c r="U351" s="181"/>
      <c r="V351" s="181"/>
      <c r="W351" s="181"/>
      <c r="X351" s="181"/>
      <c r="Y351" s="181"/>
      <c r="Z351" s="181"/>
      <c r="AA351" s="181"/>
      <c r="AB351" s="181"/>
      <c r="AC351" s="181"/>
      <c r="AD351" s="181"/>
      <c r="AE351" s="181"/>
      <c r="AF351" s="181"/>
      <c r="AG351" s="181"/>
      <c r="AH351" s="181"/>
      <c r="AI351" s="181"/>
      <c r="AJ351" s="180"/>
      <c r="AK351" s="180"/>
      <c r="AL351" s="180"/>
      <c r="AM351" s="180"/>
      <c r="AN351" s="180"/>
      <c r="AO351" s="180"/>
      <c r="AP351" s="180"/>
      <c r="AQ351" s="180"/>
      <c r="AR351" s="180"/>
      <c r="AS351" s="180"/>
      <c r="AT351" s="180"/>
      <c r="AU351" s="180"/>
      <c r="AV351" s="180"/>
      <c r="AW351" s="180"/>
      <c r="AX351" s="181"/>
      <c r="AY351" s="181"/>
      <c r="AZ351" s="181"/>
      <c r="BA351" s="181"/>
      <c r="BB351" s="181"/>
      <c r="BC351" s="181"/>
      <c r="BD351" s="181"/>
      <c r="BE351" s="181"/>
      <c r="BF351" s="181"/>
      <c r="BG351" s="181"/>
      <c r="BH351" s="181"/>
      <c r="BI351" s="181"/>
      <c r="BJ351" s="181"/>
      <c r="BK351" s="181"/>
      <c r="BL351" s="181"/>
    </row>
    <row r="352" spans="1:64" x14ac:dyDescent="0.25">
      <c r="A352" s="181"/>
      <c r="B352" s="181"/>
      <c r="C352" s="181"/>
      <c r="D352" s="181"/>
      <c r="E352" s="181"/>
      <c r="F352" s="181"/>
      <c r="G352" s="181"/>
      <c r="H352" s="181"/>
      <c r="I352" s="181"/>
      <c r="J352" s="181"/>
      <c r="K352" s="181"/>
      <c r="L352" s="181"/>
      <c r="M352" s="181"/>
      <c r="N352" s="181"/>
      <c r="O352" s="181"/>
      <c r="P352" s="181"/>
      <c r="Q352" s="181"/>
      <c r="R352" s="181"/>
      <c r="S352" s="181"/>
      <c r="T352" s="181"/>
      <c r="U352" s="181"/>
      <c r="V352" s="181"/>
      <c r="W352" s="181"/>
      <c r="X352" s="181"/>
      <c r="Y352" s="181"/>
      <c r="Z352" s="181"/>
      <c r="AA352" s="181"/>
      <c r="AB352" s="181"/>
      <c r="AC352" s="181"/>
      <c r="AD352" s="181"/>
      <c r="AE352" s="181"/>
      <c r="AF352" s="181"/>
      <c r="AG352" s="181"/>
      <c r="AH352" s="181"/>
      <c r="AI352" s="181"/>
      <c r="AJ352" s="180"/>
      <c r="AK352" s="180"/>
      <c r="AL352" s="180"/>
      <c r="AM352" s="180"/>
      <c r="AN352" s="180"/>
      <c r="AO352" s="180"/>
      <c r="AP352" s="180"/>
      <c r="AQ352" s="180"/>
      <c r="AR352" s="180"/>
      <c r="AS352" s="180"/>
      <c r="AT352" s="180"/>
      <c r="AU352" s="180"/>
      <c r="AV352" s="180"/>
      <c r="AW352" s="180"/>
      <c r="AX352" s="181"/>
      <c r="AY352" s="181"/>
      <c r="AZ352" s="181"/>
      <c r="BA352" s="181"/>
      <c r="BB352" s="181"/>
      <c r="BC352" s="181"/>
      <c r="BD352" s="181"/>
      <c r="BE352" s="181"/>
      <c r="BF352" s="181"/>
      <c r="BG352" s="181"/>
      <c r="BH352" s="181"/>
      <c r="BI352" s="181"/>
      <c r="BJ352" s="181"/>
      <c r="BK352" s="181"/>
      <c r="BL352" s="181"/>
    </row>
    <row r="353" spans="1:64" x14ac:dyDescent="0.25">
      <c r="A353" s="181"/>
      <c r="B353" s="181"/>
      <c r="C353" s="181"/>
      <c r="D353" s="181"/>
      <c r="E353" s="181"/>
      <c r="F353" s="181"/>
      <c r="G353" s="181"/>
      <c r="H353" s="181"/>
      <c r="I353" s="181"/>
      <c r="J353" s="181"/>
      <c r="K353" s="181"/>
      <c r="L353" s="181"/>
      <c r="M353" s="181"/>
      <c r="N353" s="181"/>
      <c r="O353" s="181"/>
      <c r="P353" s="181"/>
      <c r="Q353" s="181"/>
      <c r="R353" s="181"/>
      <c r="S353" s="181"/>
      <c r="T353" s="181"/>
      <c r="U353" s="181"/>
      <c r="V353" s="181"/>
      <c r="W353" s="181"/>
      <c r="X353" s="181"/>
      <c r="Y353" s="181"/>
      <c r="Z353" s="181"/>
      <c r="AA353" s="181"/>
      <c r="AB353" s="181"/>
      <c r="AC353" s="181"/>
      <c r="AD353" s="181"/>
      <c r="AE353" s="181"/>
      <c r="AF353" s="181"/>
      <c r="AG353" s="181"/>
      <c r="AH353" s="181"/>
      <c r="AI353" s="181"/>
      <c r="AJ353" s="180"/>
      <c r="AK353" s="180"/>
      <c r="AL353" s="180"/>
      <c r="AM353" s="180"/>
      <c r="AN353" s="180"/>
      <c r="AO353" s="180"/>
      <c r="AP353" s="180"/>
      <c r="AQ353" s="180"/>
      <c r="AR353" s="180"/>
      <c r="AS353" s="180"/>
      <c r="AT353" s="180"/>
      <c r="AU353" s="180"/>
      <c r="AV353" s="180"/>
      <c r="AW353" s="180"/>
      <c r="AZ353" s="181"/>
      <c r="BA353" s="181"/>
      <c r="BB353" s="181"/>
      <c r="BC353" s="181"/>
      <c r="BD353" s="181"/>
      <c r="BE353" s="181"/>
      <c r="BF353" s="181"/>
      <c r="BG353" s="181"/>
      <c r="BH353" s="181"/>
      <c r="BI353" s="181"/>
      <c r="BJ353" s="181"/>
      <c r="BK353" s="181"/>
      <c r="BL353" s="181"/>
    </row>
    <row r="354" spans="1:64" x14ac:dyDescent="0.25">
      <c r="A354" s="181"/>
      <c r="B354" s="181"/>
      <c r="C354" s="181"/>
      <c r="D354" s="181"/>
      <c r="E354" s="181"/>
      <c r="F354" s="181"/>
      <c r="G354" s="181"/>
      <c r="H354" s="181"/>
      <c r="I354" s="181"/>
      <c r="J354" s="181"/>
      <c r="K354" s="181"/>
      <c r="L354" s="181"/>
      <c r="M354" s="181"/>
      <c r="N354" s="181"/>
      <c r="O354" s="181"/>
      <c r="P354" s="181"/>
      <c r="Q354" s="181"/>
      <c r="R354" s="181"/>
      <c r="S354" s="181"/>
      <c r="T354" s="181"/>
      <c r="U354" s="181"/>
      <c r="V354" s="181"/>
      <c r="W354" s="181"/>
      <c r="X354" s="181"/>
      <c r="Y354" s="181"/>
      <c r="Z354" s="181"/>
      <c r="AA354" s="181"/>
      <c r="AB354" s="181"/>
      <c r="AC354" s="181"/>
      <c r="AD354" s="181"/>
      <c r="AE354" s="181"/>
      <c r="AF354" s="181"/>
      <c r="AG354" s="181"/>
      <c r="AH354" s="181"/>
      <c r="AI354" s="181"/>
      <c r="AJ354" s="180"/>
      <c r="AK354" s="180"/>
      <c r="AL354" s="180"/>
      <c r="AM354" s="180"/>
      <c r="AN354" s="180"/>
      <c r="AO354" s="180"/>
      <c r="AP354" s="180"/>
      <c r="AQ354" s="180"/>
      <c r="AR354" s="180"/>
      <c r="AS354" s="180"/>
      <c r="AT354" s="180"/>
      <c r="AU354" s="180"/>
      <c r="AV354" s="180"/>
      <c r="AW354" s="180"/>
      <c r="AZ354" s="181"/>
      <c r="BA354" s="181"/>
      <c r="BB354" s="181"/>
      <c r="BC354" s="181"/>
      <c r="BD354" s="181"/>
      <c r="BE354" s="181"/>
      <c r="BF354" s="181"/>
      <c r="BG354" s="181"/>
      <c r="BH354" s="181"/>
      <c r="BI354" s="181"/>
      <c r="BJ354" s="181"/>
      <c r="BK354" s="181"/>
      <c r="BL354" s="181"/>
    </row>
    <row r="355" spans="1:64" x14ac:dyDescent="0.25">
      <c r="A355" s="181"/>
      <c r="B355" s="181"/>
      <c r="C355" s="181"/>
      <c r="D355" s="181"/>
      <c r="E355" s="181"/>
      <c r="F355" s="181"/>
      <c r="G355" s="181"/>
      <c r="H355" s="181"/>
      <c r="I355" s="181"/>
      <c r="J355" s="181"/>
      <c r="K355" s="181"/>
      <c r="L355" s="181"/>
      <c r="M355" s="181"/>
      <c r="N355" s="181"/>
      <c r="O355" s="181"/>
      <c r="P355" s="181"/>
      <c r="Q355" s="181"/>
      <c r="R355" s="181"/>
      <c r="S355" s="181"/>
      <c r="T355" s="181"/>
      <c r="U355" s="181"/>
      <c r="V355" s="181"/>
      <c r="W355" s="181"/>
      <c r="X355" s="181"/>
      <c r="Y355" s="181"/>
      <c r="Z355" s="181"/>
      <c r="AA355" s="181"/>
      <c r="AB355" s="181"/>
      <c r="AC355" s="181"/>
      <c r="AD355" s="181"/>
      <c r="AE355" s="181"/>
      <c r="AF355" s="181"/>
      <c r="AG355" s="181"/>
      <c r="AH355" s="181"/>
      <c r="AI355" s="181"/>
      <c r="AJ355" s="180"/>
      <c r="AK355" s="180"/>
      <c r="AL355" s="180"/>
      <c r="AM355" s="180"/>
      <c r="AN355" s="180"/>
      <c r="AO355" s="180"/>
      <c r="AP355" s="180"/>
      <c r="AQ355" s="180"/>
      <c r="AR355" s="180"/>
      <c r="AS355" s="180"/>
      <c r="AT355" s="180"/>
      <c r="AU355" s="180"/>
      <c r="AV355" s="180"/>
      <c r="AW355" s="180"/>
      <c r="AZ355" s="181"/>
      <c r="BA355" s="181"/>
      <c r="BB355" s="181"/>
      <c r="BC355" s="181"/>
      <c r="BD355" s="181"/>
      <c r="BE355" s="181"/>
      <c r="BF355" s="181"/>
      <c r="BG355" s="181"/>
      <c r="BH355" s="181"/>
      <c r="BI355" s="181"/>
      <c r="BJ355" s="181"/>
      <c r="BK355" s="181"/>
      <c r="BL355" s="181"/>
    </row>
    <row r="356" spans="1:64" x14ac:dyDescent="0.25">
      <c r="A356" s="181"/>
      <c r="B356" s="181"/>
      <c r="C356" s="181"/>
      <c r="D356" s="181"/>
      <c r="E356" s="181"/>
      <c r="F356" s="181"/>
      <c r="G356" s="181"/>
      <c r="H356" s="181"/>
      <c r="I356" s="181"/>
      <c r="J356" s="181"/>
      <c r="K356" s="181"/>
      <c r="L356" s="181"/>
      <c r="M356" s="181"/>
      <c r="N356" s="181"/>
      <c r="O356" s="181"/>
      <c r="P356" s="181"/>
      <c r="Q356" s="181"/>
      <c r="R356" s="181"/>
      <c r="S356" s="181"/>
      <c r="T356" s="181"/>
      <c r="U356" s="181"/>
      <c r="V356" s="181"/>
      <c r="W356" s="181"/>
      <c r="X356" s="181"/>
      <c r="Y356" s="181"/>
      <c r="Z356" s="181"/>
      <c r="AA356" s="181"/>
      <c r="AB356" s="181"/>
      <c r="AC356" s="181"/>
      <c r="AD356" s="181"/>
      <c r="AE356" s="181"/>
      <c r="AF356" s="181"/>
      <c r="AG356" s="181"/>
      <c r="AH356" s="181"/>
      <c r="AI356" s="181"/>
      <c r="AJ356" s="180"/>
      <c r="AK356" s="180"/>
      <c r="AL356" s="180"/>
      <c r="AM356" s="180"/>
      <c r="AN356" s="180"/>
      <c r="AO356" s="180"/>
      <c r="AP356" s="180"/>
      <c r="AQ356" s="180"/>
      <c r="AR356" s="180"/>
      <c r="AS356" s="180"/>
      <c r="AT356" s="180"/>
      <c r="AU356" s="180"/>
      <c r="AV356" s="180"/>
      <c r="AW356" s="180"/>
      <c r="AZ356" s="181"/>
      <c r="BA356" s="181"/>
      <c r="BB356" s="181"/>
      <c r="BC356" s="181"/>
      <c r="BD356" s="181"/>
      <c r="BE356" s="181"/>
      <c r="BF356" s="181"/>
      <c r="BG356" s="181"/>
      <c r="BH356" s="181"/>
      <c r="BI356" s="181"/>
      <c r="BJ356" s="181"/>
      <c r="BK356" s="181"/>
      <c r="BL356" s="181"/>
    </row>
    <row r="357" spans="1:64" x14ac:dyDescent="0.25">
      <c r="A357" s="181"/>
      <c r="B357" s="181"/>
      <c r="C357" s="181"/>
      <c r="D357" s="181"/>
      <c r="E357" s="181"/>
      <c r="F357" s="181"/>
      <c r="G357" s="181"/>
      <c r="H357" s="181"/>
      <c r="I357" s="181"/>
      <c r="J357" s="181"/>
      <c r="K357" s="181"/>
      <c r="L357" s="181"/>
      <c r="M357" s="181"/>
      <c r="N357" s="181"/>
      <c r="O357" s="181"/>
      <c r="P357" s="181"/>
      <c r="Q357" s="181"/>
      <c r="R357" s="181"/>
      <c r="S357" s="181"/>
      <c r="T357" s="181"/>
      <c r="U357" s="181"/>
      <c r="V357" s="181"/>
      <c r="W357" s="181"/>
      <c r="X357" s="181"/>
      <c r="Y357" s="181"/>
      <c r="Z357" s="181"/>
      <c r="AA357" s="181"/>
      <c r="AB357" s="181"/>
      <c r="AC357" s="181"/>
      <c r="AD357" s="181"/>
      <c r="AE357" s="181"/>
      <c r="AF357" s="181"/>
      <c r="AG357" s="181"/>
      <c r="AH357" s="181"/>
      <c r="AI357" s="181"/>
      <c r="AJ357" s="180"/>
      <c r="AK357" s="180"/>
      <c r="AL357" s="180"/>
      <c r="AM357" s="180"/>
      <c r="AN357" s="180"/>
      <c r="AO357" s="180"/>
      <c r="AP357" s="180"/>
      <c r="AQ357" s="180"/>
      <c r="AR357" s="180"/>
      <c r="AS357" s="180"/>
      <c r="AT357" s="180"/>
      <c r="AU357" s="180"/>
      <c r="AV357" s="180"/>
      <c r="AW357" s="180"/>
      <c r="AZ357" s="181"/>
      <c r="BA357" s="181"/>
      <c r="BB357" s="181"/>
      <c r="BC357" s="181"/>
      <c r="BD357" s="181"/>
      <c r="BE357" s="181"/>
      <c r="BF357" s="181"/>
      <c r="BG357" s="181"/>
      <c r="BH357" s="181"/>
      <c r="BI357" s="181"/>
      <c r="BJ357" s="181"/>
      <c r="BK357" s="181"/>
      <c r="BL357" s="181"/>
    </row>
    <row r="358" spans="1:64" x14ac:dyDescent="0.25">
      <c r="A358" s="181"/>
      <c r="B358" s="181"/>
      <c r="C358" s="181"/>
      <c r="D358" s="181"/>
      <c r="E358" s="181"/>
      <c r="F358" s="181"/>
      <c r="G358" s="181"/>
      <c r="H358" s="181"/>
      <c r="I358" s="181"/>
      <c r="J358" s="181"/>
      <c r="K358" s="181"/>
      <c r="L358" s="181"/>
      <c r="M358" s="181"/>
      <c r="N358" s="181"/>
      <c r="O358" s="181"/>
      <c r="P358" s="181"/>
      <c r="Q358" s="181"/>
      <c r="R358" s="181"/>
      <c r="S358" s="181"/>
      <c r="T358" s="181"/>
      <c r="U358" s="181"/>
      <c r="V358" s="181"/>
      <c r="W358" s="181"/>
      <c r="X358" s="181"/>
      <c r="Y358" s="181"/>
      <c r="Z358" s="181"/>
      <c r="AA358" s="181"/>
      <c r="AB358" s="181"/>
      <c r="AC358" s="181"/>
      <c r="AD358" s="181"/>
      <c r="AE358" s="181"/>
      <c r="AF358" s="181"/>
      <c r="AG358" s="181"/>
      <c r="AH358" s="181"/>
      <c r="AI358" s="181"/>
      <c r="AJ358" s="180"/>
      <c r="AK358" s="180"/>
      <c r="AL358" s="180"/>
      <c r="AM358" s="180"/>
      <c r="AN358" s="180"/>
      <c r="AO358" s="180"/>
      <c r="AP358" s="180"/>
      <c r="AQ358" s="180"/>
      <c r="AR358" s="180"/>
      <c r="AS358" s="180"/>
      <c r="AT358" s="180"/>
      <c r="AU358" s="180"/>
      <c r="AV358" s="180"/>
      <c r="AW358" s="180"/>
      <c r="AZ358" s="181"/>
      <c r="BA358" s="181"/>
      <c r="BB358" s="181"/>
      <c r="BC358" s="181"/>
      <c r="BD358" s="181"/>
      <c r="BE358" s="181"/>
      <c r="BF358" s="181"/>
      <c r="BG358" s="181"/>
      <c r="BH358" s="181"/>
      <c r="BI358" s="181"/>
      <c r="BJ358" s="181"/>
      <c r="BK358" s="181"/>
      <c r="BL358" s="181"/>
    </row>
    <row r="359" spans="1:64" x14ac:dyDescent="0.25">
      <c r="A359" s="181"/>
      <c r="B359" s="181"/>
      <c r="C359" s="181"/>
      <c r="D359" s="181"/>
      <c r="E359" s="181"/>
      <c r="F359" s="181"/>
      <c r="G359" s="181"/>
      <c r="H359" s="181"/>
      <c r="I359" s="181"/>
      <c r="J359" s="181"/>
      <c r="K359" s="181"/>
      <c r="L359" s="181"/>
      <c r="M359" s="181"/>
      <c r="N359" s="181"/>
      <c r="O359" s="181"/>
      <c r="P359" s="181"/>
      <c r="Q359" s="181"/>
      <c r="R359" s="181"/>
      <c r="S359" s="181"/>
      <c r="T359" s="181"/>
      <c r="U359" s="181"/>
      <c r="V359" s="181"/>
      <c r="W359" s="181"/>
      <c r="X359" s="181"/>
      <c r="Y359" s="181"/>
      <c r="Z359" s="181"/>
      <c r="AA359" s="181"/>
      <c r="AB359" s="181"/>
      <c r="AC359" s="181"/>
      <c r="AD359" s="181"/>
      <c r="AE359" s="181"/>
      <c r="AF359" s="181"/>
      <c r="AG359" s="181"/>
      <c r="AH359" s="181"/>
      <c r="AI359" s="181"/>
      <c r="AJ359" s="180"/>
      <c r="AK359" s="180"/>
      <c r="AL359" s="180"/>
      <c r="AM359" s="180"/>
      <c r="AN359" s="180"/>
      <c r="AO359" s="180"/>
      <c r="AP359" s="180"/>
      <c r="AQ359" s="180"/>
      <c r="AR359" s="180"/>
      <c r="AS359" s="180"/>
      <c r="AT359" s="180"/>
      <c r="AU359" s="180"/>
      <c r="AV359" s="180"/>
      <c r="AW359" s="180"/>
      <c r="AZ359" s="181"/>
      <c r="BA359" s="181"/>
      <c r="BB359" s="181"/>
      <c r="BC359" s="181"/>
      <c r="BD359" s="181"/>
      <c r="BE359" s="181"/>
      <c r="BF359" s="181"/>
      <c r="BG359" s="181"/>
      <c r="BH359" s="181"/>
      <c r="BI359" s="181"/>
      <c r="BJ359" s="181"/>
      <c r="BK359" s="181"/>
      <c r="BL359" s="181"/>
    </row>
    <row r="360" spans="1:64" x14ac:dyDescent="0.25">
      <c r="A360" s="181"/>
      <c r="B360" s="181"/>
      <c r="C360" s="181"/>
      <c r="D360" s="181"/>
      <c r="E360" s="181"/>
      <c r="F360" s="181"/>
      <c r="G360" s="181"/>
      <c r="H360" s="181"/>
      <c r="I360" s="181"/>
      <c r="J360" s="181"/>
      <c r="K360" s="181"/>
      <c r="L360" s="181"/>
      <c r="M360" s="181"/>
      <c r="N360" s="181"/>
      <c r="O360" s="181"/>
      <c r="P360" s="181"/>
      <c r="Q360" s="181"/>
      <c r="R360" s="181"/>
      <c r="S360" s="181"/>
      <c r="T360" s="181"/>
      <c r="U360" s="181"/>
      <c r="V360" s="181"/>
      <c r="W360" s="181"/>
      <c r="X360" s="181"/>
      <c r="Y360" s="181"/>
      <c r="Z360" s="181"/>
      <c r="AA360" s="181"/>
      <c r="AB360" s="181"/>
      <c r="AC360" s="181"/>
      <c r="AD360" s="181"/>
      <c r="AE360" s="181"/>
      <c r="AF360" s="181"/>
      <c r="AG360" s="181"/>
      <c r="AH360" s="181"/>
      <c r="AI360" s="181"/>
      <c r="AJ360" s="180"/>
      <c r="AK360" s="180"/>
      <c r="AL360" s="180"/>
      <c r="AM360" s="180"/>
      <c r="AN360" s="180"/>
      <c r="AO360" s="180"/>
      <c r="AP360" s="180"/>
      <c r="AQ360" s="180"/>
      <c r="AR360" s="180"/>
      <c r="AS360" s="180"/>
      <c r="AT360" s="180"/>
      <c r="AU360" s="180"/>
      <c r="AV360" s="180"/>
      <c r="AW360" s="180"/>
      <c r="AZ360" s="181"/>
      <c r="BA360" s="181"/>
      <c r="BB360" s="181"/>
      <c r="BC360" s="181"/>
      <c r="BD360" s="181"/>
      <c r="BE360" s="181"/>
      <c r="BF360" s="181"/>
      <c r="BG360" s="181"/>
      <c r="BH360" s="181"/>
      <c r="BI360" s="181"/>
      <c r="BJ360" s="181"/>
      <c r="BK360" s="181"/>
      <c r="BL360" s="181"/>
    </row>
    <row r="361" spans="1:64" x14ac:dyDescent="0.25">
      <c r="A361" s="181"/>
      <c r="B361" s="181"/>
      <c r="C361" s="181"/>
      <c r="D361" s="181"/>
      <c r="E361" s="181"/>
      <c r="F361" s="181"/>
      <c r="G361" s="181"/>
      <c r="H361" s="181"/>
      <c r="I361" s="181"/>
      <c r="J361" s="181"/>
      <c r="K361" s="181"/>
      <c r="L361" s="181"/>
      <c r="M361" s="181"/>
      <c r="N361" s="181"/>
      <c r="O361" s="181"/>
      <c r="P361" s="181"/>
      <c r="Q361" s="181"/>
      <c r="R361" s="181"/>
      <c r="S361" s="181"/>
      <c r="T361" s="181"/>
      <c r="U361" s="181"/>
      <c r="V361" s="181"/>
      <c r="W361" s="181"/>
      <c r="X361" s="181"/>
      <c r="Y361" s="181"/>
      <c r="Z361" s="181"/>
      <c r="AA361" s="181"/>
      <c r="AB361" s="181"/>
      <c r="AC361" s="181"/>
      <c r="AD361" s="181"/>
      <c r="AE361" s="181"/>
      <c r="AF361" s="181"/>
      <c r="AG361" s="181"/>
      <c r="AH361" s="181"/>
      <c r="AI361" s="181"/>
      <c r="AJ361" s="180"/>
      <c r="AK361" s="180"/>
      <c r="AL361" s="180"/>
      <c r="AM361" s="180"/>
      <c r="AN361" s="180"/>
      <c r="AO361" s="180"/>
      <c r="AP361" s="180"/>
      <c r="AQ361" s="180"/>
      <c r="AR361" s="180"/>
      <c r="AS361" s="180"/>
      <c r="AT361" s="180"/>
      <c r="AU361" s="180"/>
      <c r="AV361" s="180"/>
      <c r="AW361" s="180"/>
      <c r="AZ361" s="181"/>
      <c r="BA361" s="181"/>
      <c r="BB361" s="181"/>
      <c r="BC361" s="181"/>
      <c r="BD361" s="181"/>
      <c r="BE361" s="181"/>
      <c r="BF361" s="181"/>
      <c r="BG361" s="181"/>
      <c r="BH361" s="181"/>
      <c r="BI361" s="181"/>
      <c r="BJ361" s="181"/>
      <c r="BK361" s="181"/>
      <c r="BL361" s="181"/>
    </row>
    <row r="362" spans="1:64" x14ac:dyDescent="0.25">
      <c r="A362" s="181"/>
      <c r="B362" s="181"/>
      <c r="C362" s="181"/>
      <c r="D362" s="181"/>
      <c r="E362" s="181"/>
      <c r="F362" s="181"/>
      <c r="G362" s="181"/>
      <c r="H362" s="181"/>
      <c r="I362" s="181"/>
      <c r="J362" s="181"/>
      <c r="K362" s="181"/>
      <c r="L362" s="181"/>
      <c r="M362" s="181"/>
      <c r="N362" s="181"/>
      <c r="O362" s="181"/>
      <c r="P362" s="181"/>
      <c r="Q362" s="181"/>
      <c r="R362" s="181"/>
      <c r="S362" s="181"/>
      <c r="T362" s="181"/>
      <c r="U362" s="181"/>
      <c r="V362" s="181"/>
      <c r="W362" s="181"/>
      <c r="X362" s="181"/>
      <c r="Y362" s="181"/>
      <c r="Z362" s="181"/>
      <c r="AA362" s="181"/>
      <c r="AB362" s="181"/>
      <c r="AC362" s="181"/>
      <c r="AD362" s="181"/>
      <c r="AE362" s="181"/>
      <c r="AF362" s="181"/>
      <c r="AG362" s="181"/>
      <c r="AH362" s="181"/>
      <c r="AI362" s="181"/>
      <c r="AJ362" s="180"/>
      <c r="AK362" s="180"/>
      <c r="AL362" s="180"/>
      <c r="AM362" s="180"/>
      <c r="AN362" s="180"/>
      <c r="AO362" s="180"/>
      <c r="AP362" s="180"/>
      <c r="AQ362" s="180"/>
      <c r="AR362" s="180"/>
      <c r="AS362" s="180"/>
      <c r="AT362" s="180"/>
      <c r="AU362" s="180"/>
      <c r="AV362" s="180"/>
      <c r="AW362" s="180"/>
      <c r="AZ362" s="181"/>
      <c r="BA362" s="181"/>
      <c r="BB362" s="181"/>
      <c r="BC362" s="181"/>
      <c r="BD362" s="181"/>
      <c r="BE362" s="181"/>
      <c r="BF362" s="181"/>
      <c r="BG362" s="181"/>
      <c r="BH362" s="181"/>
      <c r="BI362" s="181"/>
      <c r="BJ362" s="181"/>
      <c r="BK362" s="181"/>
      <c r="BL362" s="181"/>
    </row>
    <row r="363" spans="1:64" x14ac:dyDescent="0.25">
      <c r="A363" s="181"/>
      <c r="B363" s="181"/>
      <c r="C363" s="181"/>
      <c r="D363" s="181"/>
      <c r="E363" s="181"/>
      <c r="F363" s="181"/>
      <c r="G363" s="181"/>
      <c r="H363" s="181"/>
      <c r="I363" s="181"/>
      <c r="J363" s="181"/>
      <c r="K363" s="181"/>
      <c r="L363" s="181"/>
      <c r="M363" s="181"/>
      <c r="N363" s="181"/>
      <c r="O363" s="181"/>
      <c r="P363" s="181"/>
      <c r="Q363" s="181"/>
      <c r="R363" s="181"/>
      <c r="S363" s="181"/>
      <c r="T363" s="181"/>
      <c r="U363" s="181"/>
      <c r="V363" s="181"/>
      <c r="W363" s="181"/>
      <c r="X363" s="181"/>
      <c r="Y363" s="181"/>
      <c r="Z363" s="181"/>
      <c r="AA363" s="181"/>
      <c r="AB363" s="181"/>
      <c r="AC363" s="181"/>
      <c r="AD363" s="181"/>
      <c r="AE363" s="181"/>
      <c r="AF363" s="181"/>
      <c r="AG363" s="181"/>
      <c r="AH363" s="181"/>
      <c r="AI363" s="181"/>
      <c r="AJ363" s="180"/>
      <c r="AK363" s="180"/>
      <c r="AL363" s="180"/>
      <c r="AM363" s="180"/>
      <c r="AN363" s="180"/>
      <c r="AO363" s="180"/>
      <c r="AP363" s="180"/>
      <c r="AQ363" s="180"/>
      <c r="AR363" s="180"/>
      <c r="AS363" s="180"/>
      <c r="AT363" s="180"/>
      <c r="AU363" s="180"/>
      <c r="AV363" s="180"/>
      <c r="AW363" s="180"/>
      <c r="AZ363" s="181"/>
      <c r="BA363" s="181"/>
      <c r="BB363" s="181"/>
      <c r="BC363" s="181"/>
      <c r="BD363" s="181"/>
      <c r="BE363" s="181"/>
      <c r="BF363" s="181"/>
      <c r="BG363" s="181"/>
      <c r="BH363" s="181"/>
      <c r="BI363" s="181"/>
      <c r="BJ363" s="181"/>
      <c r="BK363" s="181"/>
      <c r="BL363" s="181"/>
    </row>
    <row r="364" spans="1:64" x14ac:dyDescent="0.25">
      <c r="A364" s="181"/>
      <c r="B364" s="181"/>
      <c r="C364" s="181"/>
      <c r="D364" s="181"/>
      <c r="E364" s="181"/>
      <c r="F364" s="181"/>
      <c r="G364" s="181"/>
      <c r="H364" s="181"/>
      <c r="I364" s="181"/>
      <c r="J364" s="181"/>
      <c r="K364" s="181"/>
      <c r="L364" s="181"/>
      <c r="M364" s="181"/>
      <c r="N364" s="181"/>
      <c r="O364" s="181"/>
      <c r="P364" s="181"/>
      <c r="Q364" s="181"/>
      <c r="R364" s="181"/>
      <c r="S364" s="181"/>
      <c r="T364" s="181"/>
      <c r="U364" s="181"/>
      <c r="V364" s="181"/>
      <c r="W364" s="181"/>
      <c r="X364" s="181"/>
      <c r="Y364" s="181"/>
      <c r="Z364" s="181"/>
      <c r="AA364" s="181"/>
      <c r="AB364" s="181"/>
      <c r="AC364" s="181"/>
      <c r="AD364" s="181"/>
      <c r="AE364" s="181"/>
      <c r="AF364" s="181"/>
      <c r="AG364" s="181"/>
      <c r="AH364" s="181"/>
      <c r="AI364" s="181"/>
      <c r="AJ364" s="180"/>
      <c r="AK364" s="180"/>
      <c r="AL364" s="180"/>
      <c r="AM364" s="180"/>
      <c r="AN364" s="180"/>
      <c r="AO364" s="180"/>
      <c r="AP364" s="180"/>
      <c r="AQ364" s="180"/>
      <c r="AR364" s="180"/>
      <c r="AS364" s="180"/>
      <c r="AT364" s="180"/>
      <c r="AU364" s="180"/>
      <c r="AV364" s="180"/>
      <c r="AW364" s="180"/>
      <c r="AZ364" s="181"/>
      <c r="BA364" s="181"/>
      <c r="BB364" s="181"/>
      <c r="BC364" s="181"/>
      <c r="BD364" s="181"/>
      <c r="BE364" s="181"/>
      <c r="BF364" s="181"/>
      <c r="BG364" s="181"/>
      <c r="BH364" s="181"/>
      <c r="BI364" s="181"/>
      <c r="BJ364" s="181"/>
      <c r="BK364" s="181"/>
      <c r="BL364" s="181"/>
    </row>
    <row r="365" spans="1:64" x14ac:dyDescent="0.25">
      <c r="A365" s="181"/>
      <c r="B365" s="181"/>
      <c r="C365" s="181"/>
      <c r="D365" s="181"/>
      <c r="E365" s="181"/>
      <c r="F365" s="181"/>
      <c r="G365" s="181"/>
      <c r="H365" s="181"/>
      <c r="I365" s="181"/>
      <c r="J365" s="181"/>
      <c r="K365" s="181"/>
      <c r="L365" s="181"/>
      <c r="M365" s="181"/>
      <c r="N365" s="181"/>
      <c r="O365" s="181"/>
      <c r="P365" s="181"/>
      <c r="Q365" s="181"/>
      <c r="R365" s="181"/>
      <c r="S365" s="181"/>
      <c r="T365" s="181"/>
      <c r="U365" s="181"/>
      <c r="V365" s="181"/>
      <c r="W365" s="181"/>
      <c r="X365" s="181"/>
      <c r="Y365" s="181"/>
      <c r="Z365" s="181"/>
      <c r="AA365" s="181"/>
      <c r="AB365" s="181"/>
      <c r="AC365" s="181"/>
      <c r="AD365" s="181"/>
      <c r="AE365" s="181"/>
      <c r="AF365" s="181"/>
      <c r="AG365" s="181"/>
      <c r="AH365" s="181"/>
      <c r="AI365" s="181"/>
      <c r="AJ365" s="180"/>
      <c r="AK365" s="180"/>
      <c r="AL365" s="180"/>
      <c r="AM365" s="180"/>
      <c r="AN365" s="180"/>
      <c r="AO365" s="180"/>
      <c r="AP365" s="180"/>
      <c r="AQ365" s="180"/>
      <c r="AR365" s="180"/>
      <c r="AS365" s="180"/>
      <c r="AT365" s="180"/>
      <c r="AU365" s="180"/>
      <c r="AV365" s="180"/>
      <c r="AW365" s="180"/>
      <c r="AZ365" s="181"/>
      <c r="BA365" s="181"/>
      <c r="BB365" s="181"/>
      <c r="BC365" s="181"/>
      <c r="BD365" s="181"/>
      <c r="BE365" s="181"/>
      <c r="BF365" s="181"/>
      <c r="BG365" s="181"/>
      <c r="BH365" s="181"/>
      <c r="BI365" s="181"/>
      <c r="BJ365" s="181"/>
      <c r="BK365" s="181"/>
      <c r="BL365" s="181"/>
    </row>
    <row r="366" spans="1:64" x14ac:dyDescent="0.25">
      <c r="A366" s="181"/>
      <c r="B366" s="181"/>
      <c r="C366" s="181"/>
      <c r="D366" s="181"/>
      <c r="E366" s="181"/>
      <c r="F366" s="181"/>
      <c r="G366" s="181"/>
      <c r="H366" s="181"/>
      <c r="I366" s="181"/>
      <c r="J366" s="181"/>
      <c r="K366" s="181"/>
      <c r="L366" s="181"/>
      <c r="M366" s="181"/>
      <c r="N366" s="181"/>
      <c r="O366" s="181"/>
      <c r="P366" s="181"/>
      <c r="Q366" s="181"/>
      <c r="R366" s="181"/>
      <c r="S366" s="181"/>
      <c r="T366" s="181"/>
      <c r="U366" s="181"/>
      <c r="V366" s="181"/>
      <c r="W366" s="181"/>
      <c r="X366" s="181"/>
      <c r="Y366" s="181"/>
      <c r="Z366" s="181"/>
      <c r="AA366" s="181"/>
      <c r="AB366" s="181"/>
      <c r="AC366" s="181"/>
      <c r="AD366" s="181"/>
      <c r="AE366" s="181"/>
      <c r="AF366" s="181"/>
      <c r="AG366" s="181"/>
      <c r="AH366" s="181"/>
      <c r="AI366" s="181"/>
      <c r="AJ366" s="180"/>
      <c r="AK366" s="180"/>
      <c r="AL366" s="180"/>
      <c r="AM366" s="180"/>
      <c r="AN366" s="180"/>
      <c r="AO366" s="180"/>
      <c r="AP366" s="180"/>
      <c r="AQ366" s="180"/>
      <c r="AR366" s="180"/>
      <c r="AS366" s="180"/>
      <c r="AT366" s="180"/>
      <c r="AU366" s="180"/>
      <c r="AV366" s="180"/>
      <c r="AW366" s="180"/>
      <c r="AZ366" s="181"/>
      <c r="BA366" s="181"/>
      <c r="BB366" s="181"/>
      <c r="BC366" s="181"/>
      <c r="BD366" s="181"/>
      <c r="BE366" s="181"/>
      <c r="BF366" s="181"/>
      <c r="BG366" s="181"/>
      <c r="BH366" s="181"/>
      <c r="BI366" s="181"/>
      <c r="BJ366" s="181"/>
      <c r="BK366" s="181"/>
      <c r="BL366" s="181"/>
    </row>
    <row r="367" spans="1:64" x14ac:dyDescent="0.25">
      <c r="A367" s="181"/>
      <c r="B367" s="181"/>
      <c r="C367" s="181"/>
      <c r="D367" s="181"/>
      <c r="E367" s="181"/>
      <c r="F367" s="181"/>
      <c r="G367" s="181"/>
      <c r="H367" s="181"/>
      <c r="I367" s="181"/>
      <c r="J367" s="181"/>
      <c r="K367" s="181"/>
      <c r="L367" s="181"/>
      <c r="M367" s="181"/>
      <c r="N367" s="181"/>
      <c r="O367" s="181"/>
      <c r="P367" s="181"/>
      <c r="Q367" s="181"/>
      <c r="R367" s="181"/>
      <c r="S367" s="181"/>
      <c r="T367" s="181"/>
      <c r="U367" s="181"/>
      <c r="V367" s="181"/>
      <c r="W367" s="181"/>
      <c r="X367" s="181"/>
      <c r="Y367" s="181"/>
      <c r="Z367" s="181"/>
      <c r="AA367" s="181"/>
      <c r="AB367" s="181"/>
      <c r="AC367" s="181"/>
      <c r="AD367" s="181"/>
      <c r="AE367" s="181"/>
      <c r="AF367" s="181"/>
      <c r="AG367" s="181"/>
      <c r="AH367" s="181"/>
      <c r="AI367" s="181"/>
      <c r="AJ367" s="180"/>
      <c r="AK367" s="180"/>
      <c r="AL367" s="180"/>
      <c r="AM367" s="180"/>
      <c r="AN367" s="180"/>
      <c r="AO367" s="180"/>
      <c r="AP367" s="180"/>
      <c r="AQ367" s="180"/>
      <c r="AR367" s="180"/>
      <c r="AS367" s="180"/>
      <c r="AT367" s="180"/>
      <c r="AU367" s="180"/>
      <c r="AV367" s="180"/>
      <c r="AW367" s="180"/>
      <c r="AZ367" s="181"/>
      <c r="BA367" s="181"/>
      <c r="BB367" s="181"/>
      <c r="BC367" s="181"/>
      <c r="BD367" s="181"/>
      <c r="BE367" s="181"/>
      <c r="BF367" s="181"/>
      <c r="BG367" s="181"/>
      <c r="BH367" s="181"/>
      <c r="BI367" s="181"/>
      <c r="BJ367" s="181"/>
      <c r="BK367" s="181"/>
      <c r="BL367" s="181"/>
    </row>
    <row r="368" spans="1:64" x14ac:dyDescent="0.25">
      <c r="A368" s="181"/>
      <c r="B368" s="181"/>
      <c r="C368" s="181"/>
      <c r="D368" s="181"/>
      <c r="E368" s="181"/>
      <c r="F368" s="181"/>
      <c r="G368" s="181"/>
      <c r="H368" s="181"/>
      <c r="I368" s="181"/>
      <c r="J368" s="181"/>
      <c r="K368" s="181"/>
      <c r="L368" s="181"/>
      <c r="M368" s="181"/>
      <c r="N368" s="181"/>
      <c r="O368" s="181"/>
      <c r="P368" s="181"/>
      <c r="Q368" s="181"/>
      <c r="R368" s="181"/>
      <c r="S368" s="181"/>
      <c r="T368" s="181"/>
      <c r="U368" s="181"/>
      <c r="V368" s="181"/>
      <c r="W368" s="181"/>
      <c r="X368" s="181"/>
      <c r="Y368" s="181"/>
      <c r="Z368" s="181"/>
      <c r="AA368" s="181"/>
      <c r="AB368" s="181"/>
      <c r="AC368" s="181"/>
      <c r="AD368" s="181"/>
      <c r="AE368" s="181"/>
      <c r="AF368" s="181"/>
      <c r="AG368" s="181"/>
      <c r="AH368" s="181"/>
      <c r="AI368" s="181"/>
      <c r="AJ368" s="180"/>
      <c r="AK368" s="180"/>
      <c r="AL368" s="180"/>
      <c r="AM368" s="180"/>
      <c r="AN368" s="180"/>
      <c r="AO368" s="180"/>
      <c r="AP368" s="180"/>
      <c r="AQ368" s="180"/>
      <c r="AR368" s="180"/>
      <c r="AS368" s="180"/>
      <c r="AT368" s="180"/>
      <c r="AU368" s="180"/>
      <c r="AV368" s="180"/>
      <c r="AW368" s="180"/>
      <c r="AZ368" s="181"/>
      <c r="BA368" s="181"/>
      <c r="BB368" s="181"/>
      <c r="BC368" s="181"/>
      <c r="BD368" s="181"/>
      <c r="BE368" s="181"/>
      <c r="BF368" s="181"/>
      <c r="BG368" s="181"/>
      <c r="BH368" s="181"/>
      <c r="BI368" s="181"/>
      <c r="BJ368" s="181"/>
      <c r="BK368" s="181"/>
      <c r="BL368" s="181"/>
    </row>
    <row r="369" spans="1:64" x14ac:dyDescent="0.25">
      <c r="A369" s="181"/>
      <c r="B369" s="181"/>
      <c r="C369" s="181"/>
      <c r="D369" s="181"/>
      <c r="E369" s="181"/>
      <c r="F369" s="181"/>
      <c r="G369" s="181"/>
      <c r="H369" s="181"/>
      <c r="I369" s="181"/>
      <c r="J369" s="181"/>
      <c r="K369" s="181"/>
      <c r="L369" s="181"/>
      <c r="M369" s="181"/>
      <c r="N369" s="181"/>
      <c r="O369" s="181"/>
      <c r="P369" s="181"/>
      <c r="Q369" s="181"/>
      <c r="R369" s="181"/>
      <c r="S369" s="181"/>
      <c r="T369" s="181"/>
      <c r="U369" s="181"/>
      <c r="V369" s="181"/>
      <c r="W369" s="181"/>
      <c r="X369" s="181"/>
      <c r="Y369" s="181"/>
      <c r="Z369" s="181"/>
      <c r="AA369" s="181"/>
      <c r="AB369" s="181"/>
      <c r="AC369" s="181"/>
      <c r="AD369" s="181"/>
      <c r="AE369" s="181"/>
      <c r="AF369" s="181"/>
      <c r="AG369" s="181"/>
      <c r="AH369" s="181"/>
      <c r="AI369" s="181"/>
      <c r="AJ369" s="180"/>
      <c r="AK369" s="180"/>
      <c r="AL369" s="180"/>
      <c r="AM369" s="180"/>
      <c r="AN369" s="180"/>
      <c r="AO369" s="180"/>
      <c r="AP369" s="180"/>
      <c r="AQ369" s="180"/>
      <c r="AR369" s="180"/>
      <c r="AS369" s="180"/>
      <c r="AT369" s="180"/>
      <c r="AU369" s="180"/>
      <c r="AV369" s="180"/>
      <c r="AW369" s="180"/>
      <c r="AZ369" s="181"/>
      <c r="BA369" s="181"/>
      <c r="BB369" s="181"/>
      <c r="BC369" s="181"/>
      <c r="BD369" s="181"/>
      <c r="BE369" s="181"/>
      <c r="BF369" s="181"/>
      <c r="BG369" s="181"/>
      <c r="BH369" s="181"/>
      <c r="BI369" s="181"/>
      <c r="BJ369" s="181"/>
      <c r="BK369" s="181"/>
      <c r="BL369" s="181"/>
    </row>
    <row r="370" spans="1:64" x14ac:dyDescent="0.25">
      <c r="A370" s="181"/>
      <c r="B370" s="181"/>
      <c r="C370" s="181"/>
      <c r="D370" s="181"/>
      <c r="E370" s="181"/>
      <c r="F370" s="181"/>
      <c r="G370" s="181"/>
      <c r="H370" s="181"/>
      <c r="I370" s="181"/>
      <c r="J370" s="181"/>
      <c r="K370" s="181"/>
      <c r="L370" s="181"/>
      <c r="M370" s="181"/>
      <c r="N370" s="181"/>
      <c r="O370" s="181"/>
      <c r="P370" s="181"/>
      <c r="Q370" s="181"/>
      <c r="R370" s="181"/>
      <c r="S370" s="181"/>
      <c r="T370" s="181"/>
      <c r="U370" s="181"/>
      <c r="V370" s="181"/>
      <c r="W370" s="181"/>
      <c r="X370" s="181"/>
      <c r="Y370" s="181"/>
      <c r="Z370" s="181"/>
      <c r="AA370" s="181"/>
      <c r="AB370" s="181"/>
      <c r="AC370" s="181"/>
      <c r="AD370" s="181"/>
      <c r="AE370" s="181"/>
      <c r="AF370" s="181"/>
      <c r="AG370" s="181"/>
      <c r="AH370" s="181"/>
      <c r="AI370" s="181"/>
      <c r="AJ370" s="180"/>
      <c r="AK370" s="180"/>
      <c r="AL370" s="180"/>
      <c r="AM370" s="180"/>
      <c r="AN370" s="180"/>
      <c r="AO370" s="180"/>
      <c r="AP370" s="180"/>
      <c r="AQ370" s="180"/>
      <c r="AR370" s="180"/>
      <c r="AS370" s="180"/>
      <c r="AT370" s="180"/>
      <c r="AU370" s="180"/>
      <c r="AV370" s="180"/>
      <c r="AW370" s="180"/>
      <c r="AZ370" s="181"/>
      <c r="BA370" s="181"/>
      <c r="BB370" s="181"/>
      <c r="BC370" s="181"/>
      <c r="BD370" s="181"/>
      <c r="BE370" s="181"/>
      <c r="BF370" s="181"/>
      <c r="BG370" s="181"/>
      <c r="BH370" s="181"/>
      <c r="BI370" s="181"/>
      <c r="BJ370" s="181"/>
      <c r="BK370" s="181"/>
      <c r="BL370" s="181"/>
    </row>
    <row r="371" spans="1:64" x14ac:dyDescent="0.25">
      <c r="A371" s="181"/>
      <c r="B371" s="181"/>
      <c r="C371" s="181"/>
      <c r="D371" s="181"/>
      <c r="E371" s="181"/>
      <c r="F371" s="181"/>
      <c r="G371" s="181"/>
      <c r="H371" s="181"/>
      <c r="I371" s="181"/>
      <c r="J371" s="181"/>
      <c r="K371" s="181"/>
      <c r="L371" s="181"/>
      <c r="M371" s="181"/>
      <c r="N371" s="181"/>
      <c r="O371" s="181"/>
      <c r="P371" s="181"/>
      <c r="Q371" s="181"/>
      <c r="R371" s="181"/>
      <c r="S371" s="181"/>
      <c r="T371" s="181"/>
      <c r="U371" s="181"/>
      <c r="V371" s="181"/>
      <c r="W371" s="181"/>
      <c r="X371" s="181"/>
      <c r="Y371" s="181"/>
      <c r="Z371" s="181"/>
      <c r="AA371" s="181"/>
      <c r="AB371" s="181"/>
      <c r="AC371" s="181"/>
      <c r="AD371" s="181"/>
      <c r="AE371" s="181"/>
      <c r="AF371" s="181"/>
      <c r="AG371" s="181"/>
      <c r="AH371" s="181"/>
      <c r="AI371" s="181"/>
      <c r="AJ371" s="180"/>
      <c r="AK371" s="180"/>
      <c r="AL371" s="180"/>
      <c r="AM371" s="180"/>
      <c r="AN371" s="180"/>
      <c r="AO371" s="180"/>
      <c r="AP371" s="180"/>
      <c r="AQ371" s="180"/>
      <c r="AR371" s="180"/>
      <c r="AS371" s="180"/>
      <c r="AT371" s="180"/>
      <c r="AU371" s="180"/>
      <c r="AV371" s="180"/>
      <c r="AW371" s="180"/>
      <c r="AZ371" s="181"/>
      <c r="BA371" s="181"/>
      <c r="BB371" s="181"/>
      <c r="BC371" s="181"/>
      <c r="BD371" s="181"/>
      <c r="BE371" s="181"/>
      <c r="BF371" s="181"/>
      <c r="BG371" s="181"/>
      <c r="BH371" s="181"/>
      <c r="BI371" s="181"/>
      <c r="BJ371" s="181"/>
      <c r="BK371" s="181"/>
      <c r="BL371" s="181"/>
    </row>
    <row r="372" spans="1:64" x14ac:dyDescent="0.25">
      <c r="A372" s="181"/>
      <c r="B372" s="181"/>
      <c r="C372" s="181"/>
      <c r="D372" s="181"/>
      <c r="E372" s="181"/>
      <c r="F372" s="181"/>
      <c r="G372" s="181"/>
      <c r="H372" s="181"/>
      <c r="I372" s="181"/>
      <c r="J372" s="181"/>
      <c r="K372" s="181"/>
      <c r="L372" s="181"/>
      <c r="M372" s="181"/>
      <c r="N372" s="181"/>
      <c r="O372" s="181"/>
      <c r="P372" s="181"/>
      <c r="Q372" s="181"/>
      <c r="R372" s="181"/>
      <c r="S372" s="181"/>
      <c r="T372" s="181"/>
      <c r="U372" s="181"/>
      <c r="V372" s="181"/>
      <c r="W372" s="181"/>
      <c r="X372" s="181"/>
      <c r="Y372" s="181"/>
      <c r="Z372" s="181"/>
      <c r="AA372" s="181"/>
      <c r="AB372" s="181"/>
      <c r="AC372" s="181"/>
      <c r="AD372" s="181"/>
      <c r="AE372" s="181"/>
      <c r="AF372" s="181"/>
      <c r="AG372" s="181"/>
      <c r="AH372" s="181"/>
      <c r="AI372" s="181"/>
      <c r="AJ372" s="180"/>
      <c r="AK372" s="180"/>
      <c r="AL372" s="180"/>
      <c r="AM372" s="180"/>
      <c r="AN372" s="180"/>
      <c r="AO372" s="180"/>
      <c r="AP372" s="180"/>
      <c r="AQ372" s="180"/>
      <c r="AR372" s="180"/>
      <c r="AS372" s="180"/>
      <c r="AT372" s="180"/>
      <c r="AU372" s="180"/>
      <c r="AV372" s="180"/>
      <c r="AW372" s="180"/>
      <c r="AZ372" s="181"/>
      <c r="BA372" s="181"/>
      <c r="BB372" s="181"/>
      <c r="BC372" s="181"/>
      <c r="BD372" s="181"/>
      <c r="BE372" s="181"/>
      <c r="BF372" s="181"/>
      <c r="BG372" s="181"/>
      <c r="BH372" s="181"/>
      <c r="BI372" s="181"/>
      <c r="BJ372" s="181"/>
      <c r="BK372" s="181"/>
      <c r="BL372" s="181"/>
    </row>
    <row r="373" spans="1:64" x14ac:dyDescent="0.25">
      <c r="A373" s="181"/>
      <c r="B373" s="181"/>
      <c r="C373" s="181"/>
      <c r="D373" s="181"/>
      <c r="E373" s="181"/>
      <c r="F373" s="181"/>
      <c r="G373" s="181"/>
      <c r="H373" s="181"/>
      <c r="I373" s="181"/>
      <c r="J373" s="181"/>
      <c r="K373" s="181"/>
      <c r="L373" s="181"/>
      <c r="M373" s="181"/>
      <c r="N373" s="181"/>
      <c r="O373" s="181"/>
      <c r="P373" s="181"/>
      <c r="Q373" s="181"/>
      <c r="R373" s="181"/>
      <c r="S373" s="181"/>
      <c r="T373" s="181"/>
      <c r="U373" s="181"/>
      <c r="V373" s="181"/>
      <c r="W373" s="181"/>
      <c r="X373" s="181"/>
      <c r="Y373" s="181"/>
      <c r="Z373" s="181"/>
      <c r="AA373" s="181"/>
      <c r="AB373" s="181"/>
      <c r="AC373" s="181"/>
      <c r="AD373" s="181"/>
      <c r="AE373" s="181"/>
      <c r="AF373" s="181"/>
      <c r="AG373" s="181"/>
      <c r="AH373" s="181"/>
      <c r="AI373" s="181"/>
      <c r="AJ373" s="180"/>
      <c r="AK373" s="180"/>
      <c r="AL373" s="180"/>
      <c r="AM373" s="180"/>
      <c r="AN373" s="180"/>
      <c r="AO373" s="180"/>
      <c r="AP373" s="180"/>
      <c r="AQ373" s="180"/>
      <c r="AR373" s="180"/>
      <c r="AS373" s="180"/>
      <c r="AT373" s="180"/>
      <c r="AU373" s="180"/>
      <c r="AV373" s="180"/>
      <c r="AW373" s="180"/>
      <c r="AZ373" s="181"/>
      <c r="BA373" s="181"/>
      <c r="BB373" s="181"/>
      <c r="BC373" s="181"/>
      <c r="BD373" s="181"/>
      <c r="BE373" s="181"/>
      <c r="BF373" s="181"/>
      <c r="BG373" s="181"/>
      <c r="BH373" s="181"/>
      <c r="BI373" s="181"/>
      <c r="BJ373" s="181"/>
      <c r="BK373" s="181"/>
      <c r="BL373" s="181"/>
    </row>
    <row r="374" spans="1:64" x14ac:dyDescent="0.25">
      <c r="A374" s="181"/>
      <c r="B374" s="181"/>
      <c r="C374" s="181"/>
      <c r="D374" s="181"/>
      <c r="E374" s="181"/>
      <c r="F374" s="181"/>
      <c r="G374" s="181"/>
      <c r="H374" s="181"/>
      <c r="I374" s="181"/>
      <c r="J374" s="181"/>
      <c r="K374" s="181"/>
      <c r="L374" s="181"/>
      <c r="M374" s="181"/>
      <c r="N374" s="181"/>
      <c r="O374" s="181"/>
      <c r="P374" s="181"/>
      <c r="Q374" s="181"/>
      <c r="R374" s="181"/>
      <c r="S374" s="181"/>
      <c r="T374" s="181"/>
      <c r="U374" s="181"/>
      <c r="V374" s="181"/>
      <c r="W374" s="181"/>
      <c r="X374" s="181"/>
      <c r="Y374" s="181"/>
      <c r="Z374" s="181"/>
      <c r="AA374" s="181"/>
      <c r="AB374" s="181"/>
      <c r="AC374" s="181"/>
      <c r="AD374" s="181"/>
      <c r="AE374" s="181"/>
      <c r="AF374" s="181"/>
      <c r="AG374" s="181"/>
      <c r="AH374" s="181"/>
      <c r="AI374" s="181"/>
      <c r="AJ374" s="180"/>
      <c r="AK374" s="180"/>
      <c r="AL374" s="180"/>
      <c r="AM374" s="180"/>
      <c r="AN374" s="180"/>
      <c r="AO374" s="180"/>
      <c r="AP374" s="180"/>
      <c r="AQ374" s="180"/>
      <c r="AR374" s="180"/>
      <c r="AS374" s="180"/>
      <c r="AT374" s="180"/>
      <c r="AU374" s="180"/>
      <c r="AV374" s="180"/>
      <c r="AW374" s="180"/>
      <c r="AZ374" s="181"/>
      <c r="BA374" s="181"/>
      <c r="BB374" s="181"/>
      <c r="BC374" s="181"/>
      <c r="BD374" s="181"/>
      <c r="BE374" s="181"/>
      <c r="BF374" s="181"/>
      <c r="BG374" s="181"/>
      <c r="BH374" s="181"/>
      <c r="BI374" s="181"/>
      <c r="BJ374" s="181"/>
      <c r="BK374" s="181"/>
      <c r="BL374" s="181"/>
    </row>
    <row r="375" spans="1:64" x14ac:dyDescent="0.25">
      <c r="A375" s="181"/>
      <c r="B375" s="181"/>
      <c r="C375" s="181"/>
      <c r="D375" s="181"/>
      <c r="E375" s="181"/>
      <c r="F375" s="181"/>
      <c r="G375" s="181"/>
      <c r="H375" s="181"/>
      <c r="I375" s="181"/>
      <c r="J375" s="181"/>
      <c r="K375" s="181"/>
      <c r="L375" s="181"/>
      <c r="M375" s="181"/>
      <c r="N375" s="181"/>
      <c r="O375" s="181"/>
      <c r="P375" s="181"/>
      <c r="Q375" s="181"/>
      <c r="R375" s="181"/>
      <c r="S375" s="181"/>
      <c r="T375" s="181"/>
      <c r="U375" s="181"/>
      <c r="V375" s="181"/>
      <c r="W375" s="181"/>
      <c r="X375" s="181"/>
      <c r="Y375" s="181"/>
      <c r="Z375" s="181"/>
      <c r="AA375" s="181"/>
      <c r="AB375" s="181"/>
      <c r="AC375" s="181"/>
      <c r="AD375" s="181"/>
      <c r="AE375" s="181"/>
      <c r="AF375" s="181"/>
      <c r="AG375" s="181"/>
      <c r="AH375" s="181"/>
      <c r="AI375" s="181"/>
      <c r="AJ375" s="180"/>
      <c r="AK375" s="180"/>
      <c r="AL375" s="180"/>
      <c r="AM375" s="180"/>
      <c r="AN375" s="180"/>
      <c r="AO375" s="180"/>
      <c r="AP375" s="180"/>
      <c r="AQ375" s="180"/>
      <c r="AR375" s="180"/>
      <c r="AS375" s="180"/>
      <c r="AT375" s="180"/>
      <c r="AU375" s="180"/>
      <c r="AV375" s="180"/>
      <c r="AW375" s="180"/>
      <c r="AZ375" s="181"/>
      <c r="BA375" s="181"/>
      <c r="BB375" s="181"/>
      <c r="BC375" s="181"/>
      <c r="BD375" s="181"/>
      <c r="BE375" s="181"/>
      <c r="BF375" s="181"/>
      <c r="BG375" s="181"/>
      <c r="BH375" s="181"/>
      <c r="BI375" s="181"/>
      <c r="BJ375" s="181"/>
      <c r="BK375" s="181"/>
      <c r="BL375" s="181"/>
    </row>
    <row r="376" spans="1:64" x14ac:dyDescent="0.25">
      <c r="A376" s="181"/>
      <c r="B376" s="181"/>
      <c r="C376" s="181"/>
      <c r="D376" s="181"/>
      <c r="E376" s="181"/>
      <c r="F376" s="181"/>
      <c r="G376" s="181"/>
      <c r="H376" s="181"/>
      <c r="I376" s="181"/>
      <c r="J376" s="181"/>
      <c r="K376" s="181"/>
      <c r="L376" s="181"/>
      <c r="M376" s="181"/>
      <c r="N376" s="181"/>
      <c r="O376" s="181"/>
      <c r="P376" s="181"/>
      <c r="Q376" s="181"/>
      <c r="R376" s="181"/>
      <c r="S376" s="181"/>
      <c r="T376" s="181"/>
      <c r="U376" s="181"/>
      <c r="V376" s="181"/>
      <c r="W376" s="181"/>
      <c r="X376" s="181"/>
      <c r="Y376" s="181"/>
      <c r="Z376" s="181"/>
      <c r="AA376" s="181"/>
      <c r="AB376" s="181"/>
      <c r="AC376" s="181"/>
      <c r="AD376" s="181"/>
      <c r="AE376" s="181"/>
      <c r="AF376" s="181"/>
      <c r="AG376" s="181"/>
      <c r="AH376" s="181"/>
      <c r="AI376" s="181"/>
      <c r="AJ376" s="180"/>
      <c r="AK376" s="180"/>
      <c r="AL376" s="180"/>
      <c r="AM376" s="180"/>
      <c r="AN376" s="180"/>
      <c r="AO376" s="180"/>
      <c r="AP376" s="180"/>
      <c r="AQ376" s="180"/>
      <c r="AR376" s="180"/>
      <c r="AS376" s="180"/>
      <c r="AT376" s="180"/>
      <c r="AU376" s="180"/>
      <c r="AV376" s="180"/>
      <c r="AW376" s="180"/>
    </row>
    <row r="377" spans="1:64" x14ac:dyDescent="0.25">
      <c r="A377" s="181"/>
      <c r="B377" s="181"/>
      <c r="C377" s="181"/>
      <c r="D377" s="181"/>
      <c r="E377" s="181"/>
      <c r="F377" s="181"/>
      <c r="G377" s="181"/>
      <c r="H377" s="181"/>
      <c r="I377" s="181"/>
      <c r="J377" s="181"/>
      <c r="K377" s="181"/>
      <c r="L377" s="181"/>
      <c r="M377" s="181"/>
      <c r="N377" s="181"/>
      <c r="O377" s="181"/>
      <c r="P377" s="181"/>
      <c r="Q377" s="181"/>
      <c r="R377" s="181"/>
      <c r="S377" s="181"/>
      <c r="T377" s="181"/>
      <c r="U377" s="181"/>
      <c r="V377" s="181"/>
      <c r="W377" s="181"/>
      <c r="X377" s="181"/>
      <c r="Y377" s="181"/>
      <c r="Z377" s="181"/>
      <c r="AA377" s="181"/>
      <c r="AB377" s="181"/>
      <c r="AC377" s="181"/>
      <c r="AD377" s="181"/>
      <c r="AE377" s="181"/>
      <c r="AF377" s="181"/>
      <c r="AG377" s="181"/>
      <c r="AH377" s="181"/>
      <c r="AI377" s="181"/>
      <c r="AJ377" s="180"/>
      <c r="AK377" s="180"/>
      <c r="AL377" s="180"/>
      <c r="AM377" s="180"/>
      <c r="AN377" s="180"/>
      <c r="AO377" s="180"/>
      <c r="AP377" s="180"/>
      <c r="AQ377" s="180"/>
      <c r="AR377" s="180"/>
      <c r="AS377" s="180"/>
      <c r="AT377" s="180"/>
      <c r="AU377" s="180"/>
      <c r="AV377" s="180"/>
      <c r="AW377" s="180"/>
    </row>
    <row r="378" spans="1:64" x14ac:dyDescent="0.25">
      <c r="A378" s="181"/>
      <c r="B378" s="181"/>
      <c r="C378" s="181"/>
      <c r="D378" s="181"/>
      <c r="E378" s="181"/>
      <c r="F378" s="181"/>
      <c r="G378" s="181"/>
      <c r="H378" s="181"/>
      <c r="I378" s="181"/>
      <c r="J378" s="181"/>
      <c r="K378" s="181"/>
      <c r="L378" s="181"/>
      <c r="M378" s="181"/>
      <c r="N378" s="181"/>
      <c r="O378" s="181"/>
      <c r="P378" s="181"/>
      <c r="Q378" s="181"/>
      <c r="R378" s="181"/>
      <c r="S378" s="181"/>
      <c r="T378" s="181"/>
      <c r="U378" s="181"/>
      <c r="V378" s="181"/>
      <c r="W378" s="181"/>
      <c r="X378" s="181"/>
      <c r="Y378" s="181"/>
      <c r="Z378" s="181"/>
      <c r="AA378" s="181"/>
      <c r="AB378" s="181"/>
      <c r="AC378" s="181"/>
      <c r="AD378" s="181"/>
      <c r="AE378" s="181"/>
      <c r="AF378" s="181"/>
      <c r="AG378" s="181"/>
      <c r="AH378" s="181"/>
      <c r="AI378" s="181"/>
      <c r="AJ378" s="180"/>
      <c r="AK378" s="180"/>
      <c r="AL378" s="180"/>
      <c r="AM378" s="180"/>
      <c r="AN378" s="180"/>
      <c r="AO378" s="180"/>
      <c r="AP378" s="180"/>
      <c r="AQ378" s="180"/>
      <c r="AR378" s="180"/>
      <c r="AS378" s="180"/>
      <c r="AT378" s="180"/>
      <c r="AU378" s="180"/>
      <c r="AV378" s="180"/>
      <c r="AW378" s="180"/>
    </row>
    <row r="379" spans="1:64" x14ac:dyDescent="0.25">
      <c r="A379" s="181"/>
      <c r="B379" s="181"/>
      <c r="C379" s="181"/>
      <c r="D379" s="181"/>
      <c r="E379" s="181"/>
      <c r="F379" s="181"/>
      <c r="G379" s="181"/>
      <c r="H379" s="181"/>
      <c r="I379" s="181"/>
      <c r="J379" s="181"/>
      <c r="K379" s="181"/>
      <c r="L379" s="181"/>
      <c r="M379" s="181"/>
      <c r="N379" s="181"/>
      <c r="O379" s="181"/>
      <c r="P379" s="181"/>
      <c r="Q379" s="181"/>
      <c r="R379" s="181"/>
      <c r="S379" s="181"/>
      <c r="T379" s="181"/>
      <c r="U379" s="181"/>
      <c r="V379" s="181"/>
      <c r="W379" s="181"/>
      <c r="X379" s="181"/>
      <c r="Y379" s="181"/>
      <c r="Z379" s="181"/>
      <c r="AA379" s="181"/>
      <c r="AB379" s="181"/>
      <c r="AC379" s="181"/>
      <c r="AD379" s="181"/>
      <c r="AE379" s="181"/>
      <c r="AF379" s="181"/>
      <c r="AG379" s="181"/>
      <c r="AH379" s="181"/>
      <c r="AI379" s="181"/>
      <c r="AJ379" s="180"/>
      <c r="AK379" s="180"/>
      <c r="AL379" s="180"/>
      <c r="AM379" s="180"/>
      <c r="AN379" s="180"/>
      <c r="AO379" s="180"/>
      <c r="AP379" s="180"/>
      <c r="AQ379" s="180"/>
      <c r="AR379" s="180"/>
      <c r="AS379" s="180"/>
      <c r="AT379" s="180"/>
      <c r="AU379" s="180"/>
      <c r="AV379" s="180"/>
      <c r="AW379" s="180"/>
    </row>
    <row r="380" spans="1:64" x14ac:dyDescent="0.25">
      <c r="A380" s="181"/>
      <c r="B380" s="181"/>
      <c r="C380" s="181"/>
      <c r="D380" s="181"/>
      <c r="E380" s="181"/>
      <c r="F380" s="181"/>
      <c r="G380" s="181"/>
      <c r="H380" s="181"/>
      <c r="I380" s="181"/>
      <c r="J380" s="181"/>
      <c r="K380" s="181"/>
      <c r="L380" s="181"/>
      <c r="M380" s="181"/>
      <c r="N380" s="181"/>
      <c r="O380" s="181"/>
      <c r="P380" s="181"/>
      <c r="Q380" s="181"/>
      <c r="R380" s="181"/>
      <c r="S380" s="181"/>
      <c r="T380" s="181"/>
      <c r="U380" s="181"/>
      <c r="V380" s="181"/>
      <c r="W380" s="181"/>
      <c r="X380" s="181"/>
      <c r="Y380" s="181"/>
      <c r="Z380" s="181"/>
      <c r="AA380" s="181"/>
      <c r="AB380" s="181"/>
      <c r="AC380" s="181"/>
      <c r="AD380" s="181"/>
      <c r="AE380" s="181"/>
      <c r="AF380" s="181"/>
      <c r="AG380" s="181"/>
      <c r="AH380" s="181"/>
      <c r="AI380" s="181"/>
      <c r="AJ380" s="180"/>
      <c r="AK380" s="180"/>
      <c r="AL380" s="180"/>
      <c r="AM380" s="180"/>
      <c r="AN380" s="180"/>
      <c r="AO380" s="180"/>
      <c r="AP380" s="180"/>
      <c r="AQ380" s="180"/>
      <c r="AR380" s="180"/>
      <c r="AS380" s="180"/>
      <c r="AT380" s="180"/>
      <c r="AU380" s="180"/>
      <c r="AV380" s="180"/>
      <c r="AW380" s="180"/>
    </row>
    <row r="381" spans="1:64" x14ac:dyDescent="0.25">
      <c r="A381" s="181"/>
      <c r="B381" s="181"/>
      <c r="C381" s="181"/>
      <c r="D381" s="181"/>
      <c r="E381" s="181"/>
      <c r="F381" s="181"/>
      <c r="G381" s="181"/>
      <c r="H381" s="181"/>
      <c r="I381" s="181"/>
      <c r="J381" s="181"/>
      <c r="K381" s="181"/>
      <c r="L381" s="181"/>
      <c r="M381" s="181"/>
      <c r="N381" s="181"/>
      <c r="O381" s="181"/>
      <c r="P381" s="181"/>
      <c r="Q381" s="181"/>
      <c r="R381" s="181"/>
      <c r="S381" s="181"/>
      <c r="T381" s="181"/>
      <c r="U381" s="181"/>
      <c r="V381" s="181"/>
      <c r="W381" s="181"/>
      <c r="X381" s="181"/>
      <c r="Y381" s="181"/>
      <c r="Z381" s="181"/>
      <c r="AA381" s="181"/>
      <c r="AB381" s="181"/>
      <c r="AC381" s="181"/>
      <c r="AD381" s="181"/>
      <c r="AE381" s="181"/>
      <c r="AF381" s="181"/>
      <c r="AG381" s="181"/>
      <c r="AH381" s="181"/>
      <c r="AI381" s="181"/>
      <c r="AJ381" s="180"/>
      <c r="AK381" s="180"/>
      <c r="AL381" s="180"/>
      <c r="AM381" s="180"/>
      <c r="AN381" s="180"/>
      <c r="AO381" s="180"/>
      <c r="AP381" s="180"/>
      <c r="AQ381" s="180"/>
      <c r="AR381" s="180"/>
      <c r="AS381" s="180"/>
      <c r="AT381" s="180"/>
      <c r="AU381" s="180"/>
      <c r="AV381" s="180"/>
      <c r="AW381" s="180"/>
    </row>
    <row r="382" spans="1:64" x14ac:dyDescent="0.25">
      <c r="A382" s="181"/>
      <c r="B382" s="181"/>
      <c r="C382" s="181"/>
      <c r="D382" s="181"/>
      <c r="E382" s="181"/>
      <c r="F382" s="181"/>
      <c r="G382" s="181"/>
      <c r="H382" s="181"/>
      <c r="I382" s="181"/>
      <c r="J382" s="181"/>
      <c r="K382" s="181"/>
      <c r="L382" s="181"/>
      <c r="M382" s="181"/>
      <c r="N382" s="181"/>
      <c r="O382" s="181"/>
      <c r="P382" s="181"/>
      <c r="Q382" s="181"/>
      <c r="R382" s="181"/>
      <c r="S382" s="181"/>
      <c r="T382" s="181"/>
      <c r="U382" s="181"/>
      <c r="V382" s="181"/>
      <c r="W382" s="181"/>
      <c r="X382" s="181"/>
      <c r="Y382" s="181"/>
      <c r="Z382" s="181"/>
      <c r="AA382" s="181"/>
      <c r="AB382" s="181"/>
      <c r="AC382" s="181"/>
      <c r="AD382" s="181"/>
      <c r="AE382" s="181"/>
      <c r="AF382" s="181"/>
      <c r="AG382" s="181"/>
      <c r="AH382" s="181"/>
      <c r="AI382" s="181"/>
      <c r="AJ382" s="180"/>
      <c r="AK382" s="180"/>
      <c r="AL382" s="180"/>
      <c r="AM382" s="180"/>
      <c r="AN382" s="180"/>
      <c r="AO382" s="180"/>
      <c r="AP382" s="180"/>
      <c r="AQ382" s="180"/>
      <c r="AR382" s="180"/>
      <c r="AS382" s="180"/>
      <c r="AT382" s="180"/>
      <c r="AU382" s="180"/>
      <c r="AV382" s="180"/>
      <c r="AW382" s="180"/>
    </row>
    <row r="383" spans="1:64" x14ac:dyDescent="0.25">
      <c r="A383" s="181"/>
      <c r="B383" s="181"/>
      <c r="C383" s="181"/>
      <c r="D383" s="181"/>
      <c r="E383" s="181"/>
      <c r="F383" s="181"/>
      <c r="G383" s="181"/>
      <c r="H383" s="181"/>
      <c r="I383" s="181"/>
      <c r="J383" s="181"/>
      <c r="K383" s="181"/>
      <c r="L383" s="181"/>
      <c r="M383" s="181"/>
      <c r="N383" s="181"/>
      <c r="O383" s="181"/>
      <c r="P383" s="181"/>
      <c r="Q383" s="181"/>
      <c r="R383" s="181"/>
      <c r="S383" s="181"/>
      <c r="T383" s="181"/>
      <c r="U383" s="181"/>
      <c r="V383" s="181"/>
      <c r="W383" s="181"/>
      <c r="X383" s="181"/>
      <c r="Y383" s="181"/>
      <c r="Z383" s="181"/>
      <c r="AA383" s="181"/>
      <c r="AB383" s="181"/>
      <c r="AC383" s="181"/>
      <c r="AD383" s="181"/>
      <c r="AE383" s="181"/>
      <c r="AF383" s="181"/>
      <c r="AG383" s="181"/>
      <c r="AH383" s="181"/>
      <c r="AI383" s="181"/>
      <c r="AJ383" s="180"/>
      <c r="AK383" s="180"/>
      <c r="AL383" s="180"/>
      <c r="AM383" s="180"/>
      <c r="AN383" s="180"/>
      <c r="AO383" s="180"/>
      <c r="AP383" s="180"/>
      <c r="AQ383" s="180"/>
      <c r="AR383" s="180"/>
      <c r="AS383" s="180"/>
      <c r="AT383" s="180"/>
      <c r="AU383" s="180"/>
      <c r="AV383" s="180"/>
      <c r="AW383" s="180"/>
    </row>
    <row r="384" spans="1:64" x14ac:dyDescent="0.25">
      <c r="A384" s="181"/>
      <c r="B384" s="181"/>
      <c r="C384" s="181"/>
      <c r="D384" s="181"/>
      <c r="E384" s="181"/>
      <c r="F384" s="181"/>
      <c r="G384" s="181"/>
      <c r="H384" s="181"/>
      <c r="I384" s="181"/>
      <c r="J384" s="181"/>
      <c r="K384" s="181"/>
      <c r="L384" s="181"/>
      <c r="M384" s="181"/>
      <c r="N384" s="181"/>
      <c r="O384" s="181"/>
      <c r="P384" s="181"/>
      <c r="Q384" s="181"/>
      <c r="R384" s="181"/>
      <c r="S384" s="181"/>
      <c r="T384" s="181"/>
      <c r="U384" s="181"/>
      <c r="V384" s="181"/>
      <c r="W384" s="181"/>
      <c r="X384" s="181"/>
      <c r="Y384" s="181"/>
      <c r="Z384" s="181"/>
      <c r="AA384" s="181"/>
      <c r="AB384" s="181"/>
      <c r="AC384" s="181"/>
      <c r="AD384" s="181"/>
      <c r="AE384" s="181"/>
      <c r="AF384" s="181"/>
      <c r="AG384" s="181"/>
      <c r="AH384" s="181"/>
      <c r="AI384" s="181"/>
      <c r="AJ384" s="180"/>
      <c r="AK384" s="180"/>
      <c r="AL384" s="180"/>
      <c r="AM384" s="180"/>
      <c r="AN384" s="180"/>
      <c r="AO384" s="180"/>
      <c r="AP384" s="180"/>
      <c r="AQ384" s="180"/>
      <c r="AR384" s="180"/>
      <c r="AS384" s="180"/>
      <c r="AT384" s="180"/>
      <c r="AU384" s="180"/>
      <c r="AV384" s="180"/>
      <c r="AW384" s="180"/>
    </row>
    <row r="385" spans="1:49" x14ac:dyDescent="0.25">
      <c r="A385" s="181"/>
      <c r="B385" s="181"/>
      <c r="C385" s="181"/>
      <c r="D385" s="181"/>
      <c r="E385" s="181"/>
      <c r="F385" s="181"/>
      <c r="G385" s="181"/>
      <c r="H385" s="181"/>
      <c r="I385" s="181"/>
      <c r="J385" s="181"/>
      <c r="K385" s="181"/>
      <c r="L385" s="181"/>
      <c r="M385" s="181"/>
      <c r="N385" s="181"/>
      <c r="O385" s="181"/>
      <c r="P385" s="181"/>
      <c r="Q385" s="181"/>
      <c r="R385" s="181"/>
      <c r="S385" s="181"/>
      <c r="T385" s="181"/>
      <c r="U385" s="181"/>
      <c r="V385" s="181"/>
      <c r="W385" s="181"/>
      <c r="X385" s="181"/>
      <c r="Y385" s="181"/>
      <c r="Z385" s="181"/>
      <c r="AA385" s="181"/>
      <c r="AB385" s="181"/>
      <c r="AC385" s="181"/>
      <c r="AD385" s="181"/>
      <c r="AE385" s="181"/>
      <c r="AF385" s="181"/>
      <c r="AG385" s="181"/>
      <c r="AH385" s="181"/>
      <c r="AI385" s="181"/>
      <c r="AJ385" s="180"/>
      <c r="AK385" s="180"/>
      <c r="AL385" s="180"/>
      <c r="AM385" s="180"/>
      <c r="AN385" s="180"/>
      <c r="AO385" s="180"/>
      <c r="AP385" s="180"/>
      <c r="AQ385" s="180"/>
      <c r="AR385" s="180"/>
      <c r="AS385" s="180"/>
      <c r="AT385" s="180"/>
      <c r="AU385" s="180"/>
      <c r="AV385" s="180"/>
      <c r="AW385" s="180"/>
    </row>
    <row r="386" spans="1:49" x14ac:dyDescent="0.25">
      <c r="A386" s="181"/>
      <c r="B386" s="181"/>
      <c r="C386" s="181"/>
      <c r="D386" s="181"/>
      <c r="E386" s="181"/>
      <c r="F386" s="181"/>
      <c r="G386" s="181"/>
      <c r="H386" s="181"/>
      <c r="I386" s="181"/>
      <c r="J386" s="181"/>
      <c r="K386" s="181"/>
      <c r="L386" s="181"/>
      <c r="M386" s="181"/>
      <c r="N386" s="181"/>
      <c r="O386" s="181"/>
      <c r="P386" s="181"/>
      <c r="Q386" s="181"/>
      <c r="R386" s="181"/>
      <c r="S386" s="181"/>
      <c r="T386" s="181"/>
      <c r="U386" s="181"/>
      <c r="V386" s="181"/>
      <c r="W386" s="181"/>
      <c r="X386" s="181"/>
      <c r="Y386" s="181"/>
      <c r="Z386" s="181"/>
      <c r="AA386" s="181"/>
      <c r="AB386" s="181"/>
      <c r="AC386" s="181"/>
      <c r="AD386" s="181"/>
      <c r="AE386" s="181"/>
      <c r="AF386" s="181"/>
      <c r="AG386" s="181"/>
      <c r="AH386" s="181"/>
      <c r="AI386" s="181"/>
      <c r="AJ386" s="180"/>
      <c r="AK386" s="180"/>
      <c r="AL386" s="180"/>
      <c r="AM386" s="180"/>
      <c r="AN386" s="180"/>
      <c r="AO386" s="180"/>
      <c r="AP386" s="180"/>
      <c r="AQ386" s="180"/>
      <c r="AR386" s="180"/>
      <c r="AS386" s="180"/>
      <c r="AT386" s="180"/>
      <c r="AU386" s="180"/>
      <c r="AV386" s="180"/>
      <c r="AW386" s="180"/>
    </row>
    <row r="387" spans="1:49" x14ac:dyDescent="0.25">
      <c r="A387" s="181"/>
      <c r="B387" s="181"/>
      <c r="C387" s="181"/>
      <c r="D387" s="181"/>
      <c r="E387" s="181"/>
      <c r="F387" s="181"/>
      <c r="G387" s="181"/>
      <c r="H387" s="181"/>
      <c r="I387" s="181"/>
      <c r="J387" s="181"/>
      <c r="K387" s="181"/>
      <c r="L387" s="181"/>
      <c r="M387" s="181"/>
      <c r="N387" s="181"/>
      <c r="O387" s="181"/>
      <c r="P387" s="181"/>
      <c r="Q387" s="181"/>
      <c r="R387" s="181"/>
      <c r="S387" s="181"/>
      <c r="T387" s="181"/>
      <c r="U387" s="181"/>
      <c r="V387" s="181"/>
      <c r="W387" s="181"/>
      <c r="X387" s="181"/>
      <c r="Y387" s="181"/>
      <c r="Z387" s="181"/>
      <c r="AA387" s="181"/>
      <c r="AB387" s="181"/>
      <c r="AC387" s="181"/>
      <c r="AD387" s="181"/>
      <c r="AE387" s="181"/>
      <c r="AF387" s="181"/>
      <c r="AG387" s="181"/>
      <c r="AH387" s="181"/>
      <c r="AI387" s="181"/>
      <c r="AJ387" s="180"/>
      <c r="AK387" s="180"/>
      <c r="AL387" s="180"/>
      <c r="AM387" s="180"/>
      <c r="AN387" s="180"/>
      <c r="AO387" s="180"/>
      <c r="AP387" s="180"/>
      <c r="AQ387" s="180"/>
      <c r="AR387" s="180"/>
      <c r="AS387" s="180"/>
      <c r="AT387" s="180"/>
      <c r="AU387" s="180"/>
      <c r="AV387" s="180"/>
      <c r="AW387" s="180"/>
    </row>
    <row r="388" spans="1:49" x14ac:dyDescent="0.25">
      <c r="A388" s="181"/>
      <c r="B388" s="181"/>
      <c r="C388" s="181"/>
      <c r="D388" s="181"/>
      <c r="E388" s="181"/>
      <c r="F388" s="181"/>
      <c r="G388" s="181"/>
      <c r="H388" s="181"/>
      <c r="I388" s="181"/>
      <c r="J388" s="181"/>
      <c r="K388" s="181"/>
      <c r="L388" s="181"/>
      <c r="M388" s="181"/>
      <c r="N388" s="181"/>
      <c r="O388" s="181"/>
      <c r="P388" s="181"/>
      <c r="Q388" s="181"/>
      <c r="R388" s="181"/>
      <c r="S388" s="181"/>
      <c r="T388" s="181"/>
      <c r="U388" s="181"/>
      <c r="V388" s="181"/>
      <c r="W388" s="181"/>
      <c r="X388" s="181"/>
      <c r="Y388" s="181"/>
      <c r="Z388" s="181"/>
      <c r="AA388" s="181"/>
      <c r="AB388" s="181"/>
      <c r="AC388" s="181"/>
      <c r="AD388" s="181"/>
      <c r="AE388" s="181"/>
      <c r="AF388" s="181"/>
      <c r="AG388" s="181"/>
      <c r="AH388" s="181"/>
      <c r="AI388" s="181"/>
      <c r="AJ388" s="180"/>
      <c r="AK388" s="180"/>
      <c r="AL388" s="180"/>
      <c r="AM388" s="180"/>
      <c r="AN388" s="180"/>
      <c r="AO388" s="180"/>
      <c r="AP388" s="180"/>
      <c r="AQ388" s="180"/>
      <c r="AR388" s="180"/>
      <c r="AS388" s="180"/>
      <c r="AT388" s="180"/>
      <c r="AU388" s="180"/>
      <c r="AV388" s="180"/>
      <c r="AW388" s="180"/>
    </row>
    <row r="389" spans="1:49" x14ac:dyDescent="0.25">
      <c r="A389" s="181"/>
      <c r="B389" s="181"/>
      <c r="C389" s="181"/>
      <c r="D389" s="181"/>
      <c r="E389" s="181"/>
      <c r="F389" s="181"/>
      <c r="G389" s="181"/>
      <c r="H389" s="181"/>
      <c r="I389" s="181"/>
      <c r="J389" s="181"/>
      <c r="K389" s="181"/>
      <c r="L389" s="181"/>
      <c r="M389" s="181"/>
      <c r="N389" s="181"/>
      <c r="O389" s="181"/>
      <c r="P389" s="181"/>
      <c r="Q389" s="181"/>
      <c r="R389" s="181"/>
      <c r="S389" s="181"/>
      <c r="T389" s="181"/>
      <c r="U389" s="181"/>
      <c r="V389" s="181"/>
      <c r="W389" s="181"/>
      <c r="X389" s="181"/>
      <c r="Y389" s="181"/>
      <c r="Z389" s="181"/>
      <c r="AA389" s="181"/>
      <c r="AB389" s="181"/>
      <c r="AC389" s="181"/>
      <c r="AD389" s="181"/>
      <c r="AE389" s="181"/>
      <c r="AF389" s="181"/>
      <c r="AG389" s="181"/>
      <c r="AH389" s="181"/>
      <c r="AI389" s="181"/>
      <c r="AJ389" s="180"/>
      <c r="AK389" s="180"/>
      <c r="AL389" s="180"/>
      <c r="AM389" s="180"/>
      <c r="AN389" s="180"/>
      <c r="AO389" s="180"/>
      <c r="AP389" s="180"/>
      <c r="AQ389" s="180"/>
      <c r="AR389" s="180"/>
      <c r="AS389" s="180"/>
      <c r="AT389" s="180"/>
      <c r="AU389" s="180"/>
      <c r="AV389" s="180"/>
      <c r="AW389" s="180"/>
    </row>
    <row r="390" spans="1:49" x14ac:dyDescent="0.25">
      <c r="A390" s="181"/>
      <c r="B390" s="181"/>
      <c r="C390" s="181"/>
      <c r="D390" s="181"/>
      <c r="E390" s="181"/>
      <c r="F390" s="181"/>
      <c r="G390" s="181"/>
      <c r="H390" s="181"/>
      <c r="I390" s="181"/>
      <c r="J390" s="181"/>
      <c r="K390" s="181"/>
      <c r="L390" s="181"/>
      <c r="M390" s="181"/>
      <c r="N390" s="181"/>
      <c r="O390" s="181"/>
      <c r="P390" s="181"/>
      <c r="Q390" s="181"/>
      <c r="R390" s="181"/>
      <c r="S390" s="181"/>
      <c r="T390" s="181"/>
      <c r="U390" s="181"/>
      <c r="V390" s="181"/>
      <c r="W390" s="181"/>
      <c r="X390" s="181"/>
      <c r="Y390" s="181"/>
      <c r="Z390" s="181"/>
      <c r="AA390" s="181"/>
      <c r="AB390" s="181"/>
      <c r="AC390" s="181"/>
      <c r="AD390" s="181"/>
      <c r="AE390" s="181"/>
      <c r="AF390" s="181"/>
      <c r="AG390" s="181"/>
      <c r="AH390" s="181"/>
      <c r="AI390" s="181"/>
      <c r="AJ390" s="180"/>
      <c r="AK390" s="180"/>
      <c r="AL390" s="180"/>
      <c r="AM390" s="180"/>
      <c r="AN390" s="180"/>
      <c r="AO390" s="180"/>
      <c r="AP390" s="180"/>
      <c r="AQ390" s="180"/>
      <c r="AR390" s="180"/>
      <c r="AS390" s="180"/>
      <c r="AT390" s="180"/>
      <c r="AU390" s="180"/>
      <c r="AV390" s="180"/>
      <c r="AW390" s="180"/>
    </row>
    <row r="391" spans="1:49" x14ac:dyDescent="0.25">
      <c r="A391" s="181"/>
      <c r="B391" s="181"/>
      <c r="C391" s="181"/>
      <c r="D391" s="181"/>
      <c r="E391" s="181"/>
      <c r="F391" s="181"/>
      <c r="G391" s="181"/>
      <c r="H391" s="181"/>
      <c r="I391" s="181"/>
      <c r="J391" s="181"/>
      <c r="K391" s="181"/>
      <c r="L391" s="181"/>
      <c r="M391" s="181"/>
      <c r="N391" s="181"/>
      <c r="O391" s="181"/>
      <c r="P391" s="181"/>
      <c r="Q391" s="181"/>
      <c r="R391" s="181"/>
      <c r="S391" s="181"/>
      <c r="T391" s="181"/>
      <c r="U391" s="181"/>
      <c r="V391" s="181"/>
      <c r="W391" s="181"/>
      <c r="X391" s="181"/>
      <c r="Y391" s="181"/>
      <c r="Z391" s="181"/>
      <c r="AA391" s="181"/>
      <c r="AB391" s="181"/>
      <c r="AC391" s="181"/>
      <c r="AD391" s="181"/>
      <c r="AE391" s="181"/>
      <c r="AF391" s="181"/>
      <c r="AG391" s="181"/>
      <c r="AH391" s="181"/>
      <c r="AI391" s="181"/>
      <c r="AJ391" s="180"/>
      <c r="AK391" s="180"/>
      <c r="AL391" s="180"/>
      <c r="AM391" s="180"/>
      <c r="AN391" s="180"/>
      <c r="AO391" s="180"/>
      <c r="AP391" s="180"/>
      <c r="AQ391" s="180"/>
      <c r="AR391" s="180"/>
      <c r="AS391" s="180"/>
      <c r="AT391" s="180"/>
      <c r="AU391" s="180"/>
      <c r="AV391" s="180"/>
      <c r="AW391" s="180"/>
    </row>
    <row r="392" spans="1:49" x14ac:dyDescent="0.25">
      <c r="A392" s="181"/>
      <c r="B392" s="181"/>
      <c r="C392" s="181"/>
      <c r="D392" s="181"/>
      <c r="E392" s="181"/>
      <c r="F392" s="181"/>
      <c r="G392" s="181"/>
      <c r="H392" s="181"/>
      <c r="I392" s="181"/>
      <c r="J392" s="181"/>
      <c r="K392" s="181"/>
      <c r="L392" s="181"/>
      <c r="M392" s="181"/>
      <c r="N392" s="181"/>
      <c r="O392" s="181"/>
      <c r="P392" s="181"/>
      <c r="Q392" s="181"/>
      <c r="R392" s="181"/>
      <c r="S392" s="181"/>
      <c r="T392" s="181"/>
      <c r="U392" s="181"/>
      <c r="V392" s="181"/>
      <c r="W392" s="181"/>
      <c r="X392" s="181"/>
      <c r="Y392" s="181"/>
      <c r="Z392" s="181"/>
      <c r="AA392" s="181"/>
      <c r="AB392" s="181"/>
      <c r="AC392" s="181"/>
      <c r="AD392" s="181"/>
      <c r="AE392" s="181"/>
      <c r="AF392" s="181"/>
      <c r="AG392" s="181"/>
      <c r="AH392" s="181"/>
      <c r="AI392" s="181"/>
      <c r="AJ392" s="180"/>
      <c r="AK392" s="180"/>
      <c r="AL392" s="180"/>
      <c r="AM392" s="180"/>
      <c r="AN392" s="180"/>
      <c r="AO392" s="180"/>
      <c r="AP392" s="180"/>
      <c r="AQ392" s="180"/>
      <c r="AR392" s="180"/>
      <c r="AS392" s="180"/>
      <c r="AT392" s="180"/>
      <c r="AU392" s="180"/>
      <c r="AV392" s="180"/>
      <c r="AW392" s="180"/>
    </row>
    <row r="393" spans="1:49" x14ac:dyDescent="0.25">
      <c r="A393" s="181"/>
      <c r="B393" s="181"/>
      <c r="C393" s="181"/>
      <c r="D393" s="181"/>
      <c r="E393" s="181"/>
      <c r="F393" s="181"/>
      <c r="G393" s="181"/>
      <c r="H393" s="181"/>
      <c r="I393" s="181"/>
      <c r="J393" s="181"/>
      <c r="K393" s="181"/>
      <c r="L393" s="181"/>
      <c r="M393" s="181"/>
      <c r="N393" s="181"/>
      <c r="O393" s="181"/>
      <c r="P393" s="181"/>
      <c r="Q393" s="181"/>
      <c r="R393" s="181"/>
      <c r="S393" s="181"/>
      <c r="T393" s="181"/>
      <c r="U393" s="181"/>
      <c r="V393" s="181"/>
      <c r="W393" s="181"/>
      <c r="X393" s="181"/>
      <c r="Y393" s="181"/>
      <c r="Z393" s="181"/>
      <c r="AA393" s="181"/>
      <c r="AB393" s="181"/>
      <c r="AC393" s="181"/>
      <c r="AD393" s="181"/>
      <c r="AE393" s="181"/>
      <c r="AF393" s="181"/>
      <c r="AG393" s="181"/>
      <c r="AH393" s="181"/>
      <c r="AI393" s="181"/>
      <c r="AJ393" s="180"/>
      <c r="AK393" s="180"/>
      <c r="AL393" s="180"/>
      <c r="AM393" s="180"/>
      <c r="AN393" s="180"/>
      <c r="AO393" s="180"/>
      <c r="AP393" s="180"/>
      <c r="AQ393" s="180"/>
      <c r="AR393" s="180"/>
      <c r="AS393" s="180"/>
      <c r="AT393" s="180"/>
      <c r="AU393" s="180"/>
      <c r="AV393" s="180"/>
      <c r="AW393" s="180"/>
    </row>
    <row r="394" spans="1:49" x14ac:dyDescent="0.25">
      <c r="A394" s="181"/>
      <c r="B394" s="181"/>
      <c r="C394" s="181"/>
      <c r="D394" s="181"/>
      <c r="E394" s="181"/>
      <c r="F394" s="181"/>
      <c r="G394" s="181"/>
      <c r="H394" s="181"/>
      <c r="I394" s="181"/>
      <c r="J394" s="181"/>
      <c r="K394" s="181"/>
      <c r="L394" s="181"/>
      <c r="M394" s="181"/>
      <c r="N394" s="181"/>
      <c r="O394" s="181"/>
      <c r="P394" s="181"/>
      <c r="Q394" s="181"/>
      <c r="R394" s="181"/>
      <c r="S394" s="181"/>
      <c r="T394" s="181"/>
      <c r="U394" s="181"/>
      <c r="V394" s="181"/>
      <c r="W394" s="181"/>
      <c r="X394" s="181"/>
      <c r="Y394" s="181"/>
      <c r="Z394" s="181"/>
      <c r="AA394" s="181"/>
      <c r="AB394" s="181"/>
      <c r="AC394" s="181"/>
      <c r="AD394" s="181"/>
      <c r="AE394" s="181"/>
      <c r="AF394" s="181"/>
      <c r="AG394" s="181"/>
      <c r="AH394" s="181"/>
      <c r="AI394" s="181"/>
      <c r="AJ394" s="180"/>
      <c r="AK394" s="180"/>
      <c r="AL394" s="180"/>
      <c r="AM394" s="180"/>
      <c r="AN394" s="180"/>
      <c r="AO394" s="180"/>
      <c r="AP394" s="180"/>
      <c r="AQ394" s="180"/>
      <c r="AR394" s="180"/>
      <c r="AS394" s="180"/>
      <c r="AT394" s="180"/>
      <c r="AU394" s="180"/>
      <c r="AV394" s="180"/>
      <c r="AW394" s="180"/>
    </row>
    <row r="395" spans="1:49" x14ac:dyDescent="0.25">
      <c r="A395" s="181"/>
      <c r="B395" s="181"/>
      <c r="C395" s="181"/>
      <c r="D395" s="181"/>
      <c r="E395" s="181"/>
      <c r="F395" s="181"/>
      <c r="G395" s="181"/>
      <c r="H395" s="181"/>
      <c r="I395" s="181"/>
      <c r="J395" s="181"/>
      <c r="K395" s="181"/>
      <c r="L395" s="181"/>
      <c r="M395" s="181"/>
      <c r="N395" s="181"/>
      <c r="O395" s="181"/>
      <c r="P395" s="181"/>
      <c r="Q395" s="181"/>
      <c r="R395" s="181"/>
      <c r="S395" s="181"/>
      <c r="T395" s="181"/>
      <c r="U395" s="181"/>
      <c r="V395" s="181"/>
      <c r="W395" s="181"/>
      <c r="X395" s="181"/>
      <c r="Y395" s="181"/>
      <c r="Z395" s="181"/>
      <c r="AA395" s="181"/>
      <c r="AB395" s="181"/>
      <c r="AC395" s="181"/>
      <c r="AD395" s="181"/>
      <c r="AE395" s="181"/>
      <c r="AF395" s="181"/>
      <c r="AG395" s="181"/>
      <c r="AH395" s="181"/>
      <c r="AI395" s="181"/>
      <c r="AJ395" s="180"/>
      <c r="AK395" s="180"/>
      <c r="AL395" s="180"/>
      <c r="AM395" s="180"/>
      <c r="AN395" s="180"/>
      <c r="AO395" s="180"/>
      <c r="AP395" s="180"/>
      <c r="AQ395" s="180"/>
      <c r="AR395" s="180"/>
      <c r="AS395" s="180"/>
      <c r="AT395" s="180"/>
      <c r="AU395" s="180"/>
      <c r="AV395" s="180"/>
      <c r="AW395" s="180"/>
    </row>
    <row r="396" spans="1:49" x14ac:dyDescent="0.25">
      <c r="A396" s="181"/>
      <c r="B396" s="181"/>
      <c r="C396" s="181"/>
      <c r="D396" s="181"/>
      <c r="E396" s="181"/>
      <c r="F396" s="181"/>
      <c r="G396" s="181"/>
      <c r="H396" s="181"/>
      <c r="I396" s="181"/>
      <c r="J396" s="181"/>
      <c r="K396" s="181"/>
      <c r="L396" s="181"/>
      <c r="M396" s="181"/>
      <c r="N396" s="181"/>
      <c r="O396" s="181"/>
      <c r="P396" s="181"/>
      <c r="Q396" s="181"/>
      <c r="R396" s="181"/>
      <c r="S396" s="181"/>
      <c r="T396" s="181"/>
      <c r="U396" s="181"/>
      <c r="V396" s="181"/>
      <c r="W396" s="181"/>
      <c r="X396" s="181"/>
      <c r="Y396" s="181"/>
      <c r="Z396" s="181"/>
      <c r="AA396" s="181"/>
      <c r="AB396" s="181"/>
      <c r="AC396" s="181"/>
      <c r="AD396" s="181"/>
      <c r="AE396" s="181"/>
      <c r="AF396" s="181"/>
      <c r="AG396" s="181"/>
      <c r="AH396" s="181"/>
      <c r="AI396" s="181"/>
      <c r="AJ396" s="180"/>
      <c r="AK396" s="180"/>
      <c r="AL396" s="180"/>
      <c r="AM396" s="180"/>
      <c r="AN396" s="180"/>
      <c r="AO396" s="180"/>
      <c r="AP396" s="180"/>
      <c r="AQ396" s="180"/>
      <c r="AR396" s="180"/>
      <c r="AS396" s="180"/>
      <c r="AT396" s="180"/>
      <c r="AU396" s="180"/>
      <c r="AV396" s="180"/>
      <c r="AW396" s="180"/>
    </row>
    <row r="397" spans="1:49" x14ac:dyDescent="0.25">
      <c r="A397" s="181"/>
      <c r="B397" s="181"/>
      <c r="C397" s="181"/>
      <c r="D397" s="181"/>
      <c r="E397" s="181"/>
      <c r="F397" s="181"/>
      <c r="G397" s="181"/>
      <c r="H397" s="181"/>
      <c r="I397" s="181"/>
      <c r="J397" s="181"/>
      <c r="K397" s="181"/>
      <c r="L397" s="181"/>
      <c r="M397" s="181"/>
      <c r="N397" s="181"/>
      <c r="O397" s="181"/>
      <c r="P397" s="181"/>
      <c r="Q397" s="181"/>
      <c r="R397" s="181"/>
      <c r="S397" s="181"/>
      <c r="T397" s="181"/>
      <c r="U397" s="181"/>
      <c r="V397" s="181"/>
      <c r="W397" s="181"/>
      <c r="X397" s="181"/>
      <c r="Y397" s="181"/>
      <c r="Z397" s="181"/>
      <c r="AA397" s="181"/>
      <c r="AB397" s="181"/>
      <c r="AC397" s="181"/>
      <c r="AD397" s="181"/>
      <c r="AE397" s="181"/>
      <c r="AF397" s="181"/>
      <c r="AG397" s="181"/>
      <c r="AH397" s="181"/>
      <c r="AI397" s="181"/>
      <c r="AJ397" s="180"/>
      <c r="AK397" s="180"/>
      <c r="AL397" s="180"/>
      <c r="AM397" s="180"/>
      <c r="AN397" s="180"/>
      <c r="AO397" s="180"/>
      <c r="AP397" s="180"/>
      <c r="AQ397" s="180"/>
      <c r="AR397" s="180"/>
      <c r="AS397" s="180"/>
      <c r="AT397" s="180"/>
      <c r="AU397" s="180"/>
      <c r="AV397" s="180"/>
      <c r="AW397" s="180"/>
    </row>
    <row r="398" spans="1:49" x14ac:dyDescent="0.25">
      <c r="A398" s="181"/>
      <c r="B398" s="181"/>
      <c r="C398" s="181"/>
      <c r="D398" s="181"/>
      <c r="E398" s="181"/>
      <c r="F398" s="181"/>
      <c r="G398" s="181"/>
      <c r="H398" s="181"/>
      <c r="I398" s="181"/>
      <c r="J398" s="181"/>
      <c r="K398" s="181"/>
      <c r="L398" s="181"/>
      <c r="M398" s="181"/>
      <c r="N398" s="181"/>
      <c r="O398" s="181"/>
      <c r="P398" s="181"/>
      <c r="Q398" s="181"/>
      <c r="R398" s="181"/>
      <c r="S398" s="181"/>
      <c r="T398" s="181"/>
      <c r="U398" s="181"/>
      <c r="V398" s="181"/>
      <c r="W398" s="181"/>
      <c r="X398" s="181"/>
      <c r="Y398" s="181"/>
      <c r="Z398" s="181"/>
      <c r="AA398" s="181"/>
      <c r="AB398" s="181"/>
      <c r="AC398" s="181"/>
      <c r="AD398" s="181"/>
      <c r="AE398" s="181"/>
      <c r="AF398" s="181"/>
      <c r="AG398" s="181"/>
      <c r="AH398" s="181"/>
      <c r="AI398" s="181"/>
      <c r="AJ398" s="180"/>
      <c r="AK398" s="180"/>
      <c r="AL398" s="180"/>
      <c r="AM398" s="180"/>
      <c r="AN398" s="180"/>
      <c r="AO398" s="180"/>
      <c r="AP398" s="180"/>
      <c r="AQ398" s="180"/>
      <c r="AR398" s="180"/>
      <c r="AS398" s="180"/>
      <c r="AT398" s="180"/>
      <c r="AU398" s="180"/>
      <c r="AV398" s="180"/>
      <c r="AW398" s="180"/>
    </row>
    <row r="399" spans="1:49" x14ac:dyDescent="0.25">
      <c r="A399" s="181"/>
      <c r="B399" s="181"/>
      <c r="C399" s="181"/>
      <c r="D399" s="181"/>
      <c r="E399" s="181"/>
      <c r="F399" s="181"/>
      <c r="G399" s="181"/>
      <c r="H399" s="181"/>
      <c r="I399" s="181"/>
      <c r="J399" s="181"/>
      <c r="K399" s="181"/>
      <c r="L399" s="181"/>
      <c r="M399" s="181"/>
      <c r="N399" s="181"/>
      <c r="O399" s="181"/>
      <c r="P399" s="181"/>
      <c r="Q399" s="181"/>
      <c r="R399" s="181"/>
      <c r="S399" s="181"/>
      <c r="T399" s="181"/>
      <c r="U399" s="181"/>
      <c r="V399" s="181"/>
      <c r="W399" s="181"/>
      <c r="X399" s="181"/>
      <c r="Y399" s="181"/>
      <c r="Z399" s="181"/>
      <c r="AA399" s="181"/>
      <c r="AB399" s="181"/>
      <c r="AC399" s="181"/>
      <c r="AD399" s="181"/>
      <c r="AE399" s="181"/>
      <c r="AF399" s="181"/>
      <c r="AG399" s="181"/>
      <c r="AH399" s="181"/>
      <c r="AI399" s="181"/>
      <c r="AJ399" s="180"/>
      <c r="AK399" s="180"/>
      <c r="AL399" s="180"/>
      <c r="AM399" s="180"/>
      <c r="AN399" s="180"/>
      <c r="AO399" s="180"/>
      <c r="AP399" s="180"/>
      <c r="AQ399" s="180"/>
      <c r="AR399" s="180"/>
      <c r="AS399" s="180"/>
      <c r="AT399" s="180"/>
      <c r="AU399" s="180"/>
      <c r="AV399" s="180"/>
      <c r="AW399" s="180"/>
    </row>
    <row r="400" spans="1:49" x14ac:dyDescent="0.25">
      <c r="A400" s="181"/>
      <c r="B400" s="181"/>
      <c r="C400" s="181"/>
      <c r="D400" s="181"/>
      <c r="E400" s="181"/>
      <c r="F400" s="181"/>
      <c r="G400" s="181"/>
      <c r="H400" s="181"/>
      <c r="I400" s="181"/>
      <c r="J400" s="181"/>
      <c r="K400" s="181"/>
      <c r="L400" s="181"/>
      <c r="M400" s="181"/>
      <c r="N400" s="181"/>
      <c r="O400" s="181"/>
      <c r="P400" s="181"/>
      <c r="Q400" s="181"/>
      <c r="R400" s="181"/>
      <c r="S400" s="181"/>
      <c r="T400" s="181"/>
      <c r="U400" s="181"/>
      <c r="V400" s="181"/>
      <c r="W400" s="181"/>
      <c r="X400" s="181"/>
      <c r="Y400" s="181"/>
      <c r="Z400" s="181"/>
      <c r="AA400" s="181"/>
      <c r="AB400" s="181"/>
      <c r="AC400" s="181"/>
      <c r="AD400" s="181"/>
      <c r="AE400" s="181"/>
      <c r="AF400" s="181"/>
      <c r="AG400" s="181"/>
      <c r="AH400" s="181"/>
      <c r="AI400" s="181"/>
      <c r="AJ400" s="180"/>
      <c r="AK400" s="180"/>
      <c r="AL400" s="180"/>
      <c r="AM400" s="180"/>
      <c r="AN400" s="180"/>
      <c r="AO400" s="180"/>
      <c r="AP400" s="180"/>
      <c r="AQ400" s="180"/>
      <c r="AR400" s="180"/>
      <c r="AS400" s="180"/>
      <c r="AT400" s="180"/>
      <c r="AU400" s="180"/>
      <c r="AV400" s="180"/>
      <c r="AW400" s="180"/>
    </row>
    <row r="401" spans="1:49" x14ac:dyDescent="0.25">
      <c r="A401" s="181"/>
      <c r="B401" s="181"/>
      <c r="C401" s="181"/>
      <c r="D401" s="181"/>
      <c r="E401" s="181"/>
      <c r="F401" s="181"/>
      <c r="G401" s="181"/>
      <c r="H401" s="181"/>
      <c r="I401" s="181"/>
      <c r="J401" s="181"/>
      <c r="K401" s="181"/>
      <c r="L401" s="181"/>
      <c r="M401" s="181"/>
      <c r="N401" s="181"/>
      <c r="O401" s="181"/>
      <c r="P401" s="181"/>
      <c r="Q401" s="181"/>
      <c r="R401" s="181"/>
      <c r="S401" s="181"/>
      <c r="T401" s="181"/>
      <c r="U401" s="181"/>
      <c r="V401" s="181"/>
      <c r="W401" s="181"/>
      <c r="X401" s="181"/>
      <c r="Y401" s="181"/>
      <c r="Z401" s="181"/>
      <c r="AA401" s="181"/>
      <c r="AB401" s="181"/>
      <c r="AC401" s="181"/>
      <c r="AD401" s="181"/>
      <c r="AE401" s="181"/>
      <c r="AF401" s="181"/>
      <c r="AG401" s="181"/>
      <c r="AH401" s="181"/>
      <c r="AI401" s="181"/>
      <c r="AJ401" s="180"/>
      <c r="AK401" s="180"/>
      <c r="AL401" s="180"/>
      <c r="AM401" s="180"/>
      <c r="AN401" s="180"/>
      <c r="AO401" s="180"/>
      <c r="AP401" s="180"/>
      <c r="AQ401" s="180"/>
      <c r="AR401" s="180"/>
      <c r="AS401" s="180"/>
      <c r="AT401" s="180"/>
      <c r="AU401" s="180"/>
      <c r="AV401" s="180"/>
      <c r="AW401" s="180"/>
    </row>
    <row r="402" spans="1:49" x14ac:dyDescent="0.25">
      <c r="A402" s="181"/>
      <c r="B402" s="181"/>
      <c r="C402" s="181"/>
      <c r="D402" s="181"/>
      <c r="E402" s="181"/>
      <c r="F402" s="181"/>
      <c r="G402" s="181"/>
      <c r="H402" s="181"/>
      <c r="I402" s="181"/>
      <c r="J402" s="181"/>
      <c r="K402" s="181"/>
      <c r="L402" s="181"/>
      <c r="M402" s="181"/>
      <c r="N402" s="181"/>
      <c r="O402" s="181"/>
      <c r="P402" s="181"/>
      <c r="Q402" s="181"/>
      <c r="R402" s="181"/>
      <c r="S402" s="181"/>
      <c r="T402" s="181"/>
      <c r="U402" s="181"/>
      <c r="V402" s="181"/>
      <c r="W402" s="181"/>
      <c r="X402" s="181"/>
      <c r="Y402" s="181"/>
      <c r="Z402" s="181"/>
      <c r="AA402" s="181"/>
      <c r="AB402" s="181"/>
      <c r="AC402" s="181"/>
      <c r="AD402" s="181"/>
      <c r="AE402" s="181"/>
      <c r="AF402" s="181"/>
      <c r="AG402" s="181"/>
      <c r="AH402" s="181"/>
      <c r="AI402" s="181"/>
      <c r="AJ402" s="180"/>
      <c r="AK402" s="180"/>
      <c r="AL402" s="180"/>
      <c r="AM402" s="180"/>
      <c r="AN402" s="180"/>
      <c r="AO402" s="180"/>
      <c r="AP402" s="180"/>
      <c r="AQ402" s="180"/>
      <c r="AR402" s="180"/>
      <c r="AS402" s="180"/>
      <c r="AT402" s="180"/>
      <c r="AU402" s="180"/>
      <c r="AV402" s="180"/>
      <c r="AW402" s="180"/>
    </row>
    <row r="403" spans="1:49" x14ac:dyDescent="0.25">
      <c r="A403" s="181"/>
      <c r="B403" s="181"/>
      <c r="C403" s="181"/>
      <c r="D403" s="181"/>
      <c r="E403" s="181"/>
      <c r="F403" s="181"/>
      <c r="G403" s="181"/>
      <c r="H403" s="181"/>
      <c r="I403" s="181"/>
      <c r="J403" s="181"/>
      <c r="K403" s="181"/>
      <c r="L403" s="181"/>
      <c r="M403" s="181"/>
      <c r="N403" s="181"/>
      <c r="O403" s="181"/>
      <c r="P403" s="181"/>
      <c r="Q403" s="181"/>
      <c r="R403" s="181"/>
      <c r="S403" s="181"/>
      <c r="T403" s="181"/>
      <c r="U403" s="181"/>
      <c r="V403" s="181"/>
      <c r="W403" s="181"/>
      <c r="X403" s="181"/>
      <c r="Y403" s="181"/>
      <c r="Z403" s="181"/>
      <c r="AA403" s="181"/>
      <c r="AB403" s="181"/>
      <c r="AC403" s="181"/>
      <c r="AD403" s="181"/>
      <c r="AE403" s="181"/>
      <c r="AF403" s="181"/>
      <c r="AG403" s="181"/>
      <c r="AH403" s="181"/>
      <c r="AI403" s="181"/>
      <c r="AJ403" s="180"/>
      <c r="AK403" s="180"/>
      <c r="AL403" s="180"/>
      <c r="AM403" s="180"/>
      <c r="AN403" s="180"/>
      <c r="AO403" s="180"/>
      <c r="AP403" s="180"/>
      <c r="AQ403" s="180"/>
      <c r="AR403" s="180"/>
      <c r="AS403" s="180"/>
      <c r="AT403" s="180"/>
      <c r="AU403" s="180"/>
      <c r="AV403" s="180"/>
      <c r="AW403" s="180"/>
    </row>
    <row r="404" spans="1:49" x14ac:dyDescent="0.25">
      <c r="A404" s="181"/>
      <c r="B404" s="181"/>
      <c r="C404" s="181"/>
      <c r="D404" s="181"/>
      <c r="E404" s="181"/>
      <c r="F404" s="181"/>
      <c r="G404" s="181"/>
      <c r="H404" s="181"/>
      <c r="I404" s="181"/>
      <c r="J404" s="181"/>
      <c r="K404" s="181"/>
      <c r="L404" s="181"/>
      <c r="M404" s="181"/>
      <c r="N404" s="181"/>
      <c r="O404" s="181"/>
      <c r="P404" s="181"/>
      <c r="Q404" s="181"/>
      <c r="R404" s="181"/>
      <c r="S404" s="181"/>
      <c r="T404" s="181"/>
      <c r="U404" s="181"/>
      <c r="V404" s="181"/>
      <c r="W404" s="181"/>
      <c r="X404" s="181"/>
      <c r="Y404" s="181"/>
      <c r="Z404" s="181"/>
      <c r="AA404" s="181"/>
      <c r="AB404" s="181"/>
      <c r="AC404" s="181"/>
      <c r="AD404" s="181"/>
      <c r="AE404" s="181"/>
      <c r="AF404" s="181"/>
      <c r="AG404" s="181"/>
      <c r="AH404" s="181"/>
      <c r="AI404" s="181"/>
      <c r="AJ404" s="180"/>
      <c r="AK404" s="180"/>
      <c r="AL404" s="180"/>
      <c r="AM404" s="180"/>
      <c r="AN404" s="180"/>
      <c r="AO404" s="180"/>
      <c r="AP404" s="180"/>
      <c r="AQ404" s="180"/>
      <c r="AR404" s="180"/>
      <c r="AS404" s="180"/>
      <c r="AT404" s="180"/>
      <c r="AU404" s="180"/>
      <c r="AV404" s="180"/>
      <c r="AW404" s="180"/>
    </row>
    <row r="405" spans="1:49" x14ac:dyDescent="0.25">
      <c r="A405" s="181"/>
      <c r="B405" s="181"/>
      <c r="C405" s="181"/>
      <c r="D405" s="181"/>
      <c r="E405" s="181"/>
      <c r="F405" s="181"/>
      <c r="G405" s="181"/>
      <c r="H405" s="181"/>
      <c r="I405" s="181"/>
      <c r="J405" s="181"/>
      <c r="K405" s="181"/>
      <c r="L405" s="181"/>
      <c r="M405" s="181"/>
      <c r="N405" s="181"/>
      <c r="O405" s="181"/>
      <c r="P405" s="181"/>
      <c r="Q405" s="181"/>
      <c r="R405" s="181"/>
      <c r="S405" s="181"/>
      <c r="T405" s="181"/>
      <c r="U405" s="181"/>
      <c r="V405" s="181"/>
      <c r="W405" s="181"/>
      <c r="X405" s="181"/>
      <c r="Y405" s="181"/>
      <c r="Z405" s="181"/>
      <c r="AA405" s="181"/>
      <c r="AB405" s="181"/>
      <c r="AC405" s="181"/>
      <c r="AD405" s="181"/>
      <c r="AE405" s="181"/>
      <c r="AF405" s="181"/>
      <c r="AG405" s="181"/>
      <c r="AH405" s="181"/>
      <c r="AI405" s="181"/>
      <c r="AJ405" s="180"/>
      <c r="AK405" s="180"/>
      <c r="AL405" s="180"/>
      <c r="AM405" s="180"/>
      <c r="AN405" s="180"/>
      <c r="AO405" s="180"/>
      <c r="AP405" s="180"/>
      <c r="AQ405" s="180"/>
      <c r="AR405" s="180"/>
      <c r="AS405" s="180"/>
      <c r="AT405" s="180"/>
      <c r="AU405" s="180"/>
      <c r="AV405" s="180"/>
      <c r="AW405" s="180"/>
    </row>
    <row r="406" spans="1:49" x14ac:dyDescent="0.25">
      <c r="A406" s="181"/>
      <c r="B406" s="181"/>
      <c r="C406" s="181"/>
      <c r="D406" s="181"/>
      <c r="E406" s="181"/>
      <c r="F406" s="181"/>
      <c r="G406" s="181"/>
      <c r="H406" s="181"/>
      <c r="I406" s="181"/>
      <c r="J406" s="181"/>
      <c r="K406" s="181"/>
      <c r="L406" s="181"/>
      <c r="M406" s="181"/>
      <c r="N406" s="181"/>
      <c r="O406" s="181"/>
      <c r="P406" s="181"/>
      <c r="Q406" s="181"/>
      <c r="R406" s="181"/>
      <c r="S406" s="181"/>
      <c r="T406" s="181"/>
      <c r="U406" s="181"/>
      <c r="V406" s="181"/>
      <c r="W406" s="181"/>
      <c r="X406" s="181"/>
      <c r="Y406" s="181"/>
      <c r="Z406" s="181"/>
      <c r="AA406" s="181"/>
      <c r="AB406" s="181"/>
      <c r="AC406" s="181"/>
      <c r="AD406" s="181"/>
      <c r="AE406" s="181"/>
      <c r="AF406" s="181"/>
      <c r="AG406" s="181"/>
      <c r="AH406" s="181"/>
      <c r="AI406" s="181"/>
      <c r="AJ406" s="180"/>
      <c r="AK406" s="180"/>
      <c r="AL406" s="180"/>
      <c r="AM406" s="180"/>
      <c r="AN406" s="180"/>
      <c r="AO406" s="180"/>
      <c r="AP406" s="180"/>
      <c r="AQ406" s="180"/>
      <c r="AR406" s="180"/>
      <c r="AS406" s="180"/>
      <c r="AT406" s="180"/>
      <c r="AU406" s="180"/>
      <c r="AV406" s="180"/>
      <c r="AW406" s="180"/>
    </row>
    <row r="407" spans="1:49" x14ac:dyDescent="0.25">
      <c r="A407" s="181"/>
      <c r="B407" s="181"/>
      <c r="C407" s="181"/>
      <c r="D407" s="181"/>
      <c r="E407" s="181"/>
      <c r="F407" s="181"/>
      <c r="G407" s="181"/>
      <c r="H407" s="181"/>
      <c r="I407" s="181"/>
      <c r="J407" s="181"/>
      <c r="K407" s="181"/>
      <c r="L407" s="181"/>
      <c r="M407" s="181"/>
      <c r="N407" s="181"/>
      <c r="O407" s="181"/>
      <c r="P407" s="181"/>
      <c r="Q407" s="181"/>
      <c r="R407" s="181"/>
      <c r="S407" s="181"/>
      <c r="T407" s="181"/>
      <c r="U407" s="181"/>
      <c r="V407" s="181"/>
      <c r="W407" s="181"/>
      <c r="X407" s="181"/>
      <c r="Y407" s="181"/>
      <c r="Z407" s="181"/>
      <c r="AA407" s="181"/>
      <c r="AB407" s="181"/>
      <c r="AC407" s="181"/>
      <c r="AD407" s="181"/>
      <c r="AE407" s="181"/>
      <c r="AF407" s="181"/>
      <c r="AG407" s="181"/>
      <c r="AH407" s="181"/>
      <c r="AI407" s="181"/>
      <c r="AJ407" s="180"/>
      <c r="AK407" s="180"/>
      <c r="AL407" s="180"/>
      <c r="AM407" s="180"/>
      <c r="AN407" s="180"/>
      <c r="AO407" s="180"/>
      <c r="AP407" s="180"/>
      <c r="AQ407" s="180"/>
      <c r="AR407" s="180"/>
      <c r="AS407" s="180"/>
      <c r="AT407" s="180"/>
      <c r="AU407" s="180"/>
      <c r="AV407" s="180"/>
      <c r="AW407" s="180"/>
    </row>
    <row r="408" spans="1:49" x14ac:dyDescent="0.25">
      <c r="A408" s="181"/>
      <c r="B408" s="181"/>
      <c r="C408" s="181"/>
      <c r="D408" s="181"/>
      <c r="E408" s="181"/>
      <c r="F408" s="181"/>
      <c r="G408" s="181"/>
      <c r="H408" s="181"/>
      <c r="I408" s="181"/>
      <c r="J408" s="181"/>
      <c r="K408" s="181"/>
      <c r="L408" s="181"/>
      <c r="M408" s="181"/>
      <c r="N408" s="181"/>
      <c r="O408" s="181"/>
      <c r="P408" s="181"/>
      <c r="Q408" s="181"/>
      <c r="R408" s="181"/>
      <c r="S408" s="181"/>
      <c r="T408" s="181"/>
      <c r="U408" s="181"/>
      <c r="V408" s="181"/>
      <c r="W408" s="181"/>
      <c r="X408" s="181"/>
      <c r="Y408" s="181"/>
      <c r="Z408" s="181"/>
      <c r="AA408" s="181"/>
      <c r="AB408" s="181"/>
      <c r="AC408" s="181"/>
      <c r="AD408" s="181"/>
      <c r="AE408" s="181"/>
      <c r="AF408" s="181"/>
      <c r="AG408" s="181"/>
      <c r="AH408" s="181"/>
      <c r="AI408" s="181"/>
      <c r="AJ408" s="180"/>
      <c r="AK408" s="180"/>
      <c r="AL408" s="180"/>
      <c r="AM408" s="180"/>
      <c r="AN408" s="180"/>
      <c r="AO408" s="180"/>
      <c r="AP408" s="180"/>
      <c r="AQ408" s="180"/>
      <c r="AR408" s="180"/>
      <c r="AS408" s="180"/>
      <c r="AT408" s="180"/>
      <c r="AU408" s="180"/>
      <c r="AV408" s="180"/>
      <c r="AW408" s="180"/>
    </row>
    <row r="409" spans="1:49" x14ac:dyDescent="0.25">
      <c r="A409" s="181"/>
      <c r="B409" s="181"/>
      <c r="C409" s="181"/>
      <c r="D409" s="181"/>
      <c r="E409" s="181"/>
      <c r="F409" s="181"/>
      <c r="G409" s="181"/>
      <c r="H409" s="181"/>
      <c r="I409" s="181"/>
      <c r="J409" s="181"/>
      <c r="K409" s="181"/>
      <c r="L409" s="181"/>
      <c r="M409" s="181"/>
      <c r="N409" s="181"/>
      <c r="O409" s="181"/>
      <c r="P409" s="181"/>
      <c r="Q409" s="181"/>
      <c r="R409" s="181"/>
      <c r="S409" s="181"/>
      <c r="T409" s="181"/>
      <c r="U409" s="181"/>
      <c r="V409" s="181"/>
      <c r="W409" s="181"/>
      <c r="X409" s="181"/>
      <c r="Y409" s="181"/>
      <c r="Z409" s="181"/>
      <c r="AA409" s="181"/>
      <c r="AB409" s="181"/>
      <c r="AC409" s="181"/>
      <c r="AD409" s="181"/>
      <c r="AE409" s="181"/>
      <c r="AF409" s="181"/>
      <c r="AG409" s="181"/>
      <c r="AH409" s="181"/>
      <c r="AI409" s="181"/>
      <c r="AJ409" s="180"/>
      <c r="AK409" s="180"/>
      <c r="AL409" s="180"/>
      <c r="AM409" s="180"/>
      <c r="AN409" s="180"/>
      <c r="AO409" s="180"/>
      <c r="AP409" s="180"/>
      <c r="AQ409" s="180"/>
      <c r="AR409" s="180"/>
      <c r="AS409" s="180"/>
      <c r="AT409" s="180"/>
      <c r="AU409" s="180"/>
      <c r="AV409" s="180"/>
      <c r="AW409" s="180"/>
    </row>
    <row r="410" spans="1:49" x14ac:dyDescent="0.25">
      <c r="A410" s="181"/>
      <c r="B410" s="181"/>
      <c r="C410" s="181"/>
      <c r="D410" s="181"/>
      <c r="E410" s="181"/>
      <c r="F410" s="181"/>
      <c r="G410" s="181"/>
      <c r="H410" s="181"/>
      <c r="I410" s="181"/>
      <c r="J410" s="181"/>
      <c r="K410" s="181"/>
      <c r="L410" s="181"/>
      <c r="M410" s="181"/>
      <c r="N410" s="181"/>
      <c r="O410" s="181"/>
      <c r="P410" s="181"/>
      <c r="Q410" s="181"/>
      <c r="R410" s="181"/>
      <c r="S410" s="181"/>
      <c r="T410" s="181"/>
      <c r="U410" s="181"/>
      <c r="V410" s="181"/>
      <c r="W410" s="181"/>
      <c r="X410" s="181"/>
      <c r="Y410" s="181"/>
      <c r="Z410" s="181"/>
      <c r="AA410" s="181"/>
      <c r="AB410" s="181"/>
      <c r="AC410" s="181"/>
      <c r="AD410" s="181"/>
      <c r="AE410" s="181"/>
      <c r="AF410" s="181"/>
      <c r="AG410" s="181"/>
      <c r="AH410" s="181"/>
      <c r="AI410" s="181"/>
      <c r="AJ410" s="180"/>
      <c r="AK410" s="180"/>
      <c r="AL410" s="180"/>
      <c r="AM410" s="180"/>
      <c r="AN410" s="180"/>
      <c r="AO410" s="180"/>
      <c r="AP410" s="180"/>
      <c r="AQ410" s="180"/>
      <c r="AR410" s="180"/>
      <c r="AS410" s="180"/>
      <c r="AT410" s="180"/>
      <c r="AU410" s="180"/>
      <c r="AV410" s="180"/>
      <c r="AW410" s="180"/>
    </row>
    <row r="411" spans="1:49" x14ac:dyDescent="0.25">
      <c r="A411" s="181"/>
      <c r="B411" s="181"/>
      <c r="C411" s="181"/>
      <c r="D411" s="181"/>
      <c r="E411" s="181"/>
      <c r="F411" s="181"/>
      <c r="G411" s="181"/>
      <c r="H411" s="181"/>
      <c r="I411" s="181"/>
      <c r="J411" s="181"/>
      <c r="K411" s="181"/>
      <c r="L411" s="181"/>
      <c r="M411" s="181"/>
      <c r="N411" s="181"/>
      <c r="O411" s="181"/>
      <c r="P411" s="181"/>
      <c r="Q411" s="181"/>
      <c r="R411" s="181"/>
      <c r="S411" s="181"/>
      <c r="T411" s="181"/>
      <c r="U411" s="181"/>
      <c r="V411" s="181"/>
      <c r="W411" s="181"/>
      <c r="X411" s="181"/>
      <c r="Y411" s="181"/>
      <c r="Z411" s="181"/>
      <c r="AA411" s="181"/>
      <c r="AB411" s="181"/>
      <c r="AC411" s="181"/>
      <c r="AD411" s="181"/>
      <c r="AE411" s="181"/>
      <c r="AF411" s="181"/>
      <c r="AG411" s="181"/>
      <c r="AH411" s="181"/>
      <c r="AI411" s="181"/>
      <c r="AJ411" s="180"/>
      <c r="AK411" s="180"/>
      <c r="AL411" s="180"/>
      <c r="AM411" s="180"/>
      <c r="AN411" s="180"/>
      <c r="AO411" s="180"/>
      <c r="AP411" s="180"/>
      <c r="AQ411" s="180"/>
      <c r="AR411" s="180"/>
      <c r="AS411" s="180"/>
      <c r="AT411" s="180"/>
      <c r="AU411" s="180"/>
      <c r="AV411" s="180"/>
      <c r="AW411" s="180"/>
    </row>
    <row r="412" spans="1:49" x14ac:dyDescent="0.25">
      <c r="A412" s="181"/>
      <c r="B412" s="181"/>
      <c r="C412" s="181"/>
      <c r="D412" s="181"/>
      <c r="E412" s="181"/>
      <c r="F412" s="181"/>
      <c r="G412" s="181"/>
      <c r="H412" s="181"/>
      <c r="I412" s="181"/>
      <c r="J412" s="181"/>
      <c r="K412" s="181"/>
      <c r="L412" s="181"/>
      <c r="M412" s="181"/>
      <c r="N412" s="181"/>
      <c r="O412" s="181"/>
      <c r="P412" s="181"/>
      <c r="Q412" s="181"/>
      <c r="R412" s="181"/>
      <c r="S412" s="181"/>
      <c r="T412" s="181"/>
      <c r="U412" s="181"/>
      <c r="V412" s="181"/>
      <c r="W412" s="181"/>
      <c r="X412" s="181"/>
      <c r="Y412" s="181"/>
      <c r="Z412" s="181"/>
      <c r="AA412" s="181"/>
      <c r="AB412" s="181"/>
      <c r="AC412" s="181"/>
      <c r="AD412" s="181"/>
      <c r="AE412" s="181"/>
      <c r="AF412" s="181"/>
      <c r="AG412" s="181"/>
      <c r="AH412" s="181"/>
      <c r="AI412" s="181"/>
      <c r="AJ412" s="180"/>
      <c r="AK412" s="180"/>
      <c r="AL412" s="180"/>
      <c r="AM412" s="180"/>
      <c r="AN412" s="180"/>
      <c r="AO412" s="180"/>
      <c r="AP412" s="180"/>
      <c r="AQ412" s="180"/>
      <c r="AR412" s="180"/>
      <c r="AS412" s="180"/>
      <c r="AT412" s="180"/>
      <c r="AU412" s="180"/>
      <c r="AV412" s="180"/>
      <c r="AW412" s="180"/>
    </row>
    <row r="413" spans="1:49" x14ac:dyDescent="0.25">
      <c r="A413" s="181"/>
      <c r="B413" s="181"/>
      <c r="C413" s="181"/>
      <c r="D413" s="181"/>
      <c r="E413" s="181"/>
      <c r="F413" s="181"/>
      <c r="G413" s="181"/>
      <c r="H413" s="181"/>
      <c r="I413" s="181"/>
      <c r="J413" s="181"/>
      <c r="K413" s="181"/>
      <c r="L413" s="181"/>
      <c r="M413" s="181"/>
      <c r="N413" s="181"/>
      <c r="O413" s="181"/>
      <c r="P413" s="181"/>
      <c r="Q413" s="181"/>
      <c r="R413" s="181"/>
      <c r="S413" s="181"/>
      <c r="T413" s="181"/>
      <c r="U413" s="181"/>
      <c r="V413" s="181"/>
      <c r="W413" s="181"/>
      <c r="X413" s="181"/>
      <c r="Y413" s="181"/>
      <c r="Z413" s="181"/>
      <c r="AA413" s="181"/>
      <c r="AB413" s="181"/>
      <c r="AC413" s="181"/>
      <c r="AD413" s="181"/>
      <c r="AE413" s="181"/>
      <c r="AF413" s="181"/>
      <c r="AG413" s="181"/>
      <c r="AH413" s="181"/>
      <c r="AI413" s="181"/>
      <c r="AJ413" s="180"/>
      <c r="AK413" s="180"/>
      <c r="AL413" s="180"/>
      <c r="AM413" s="180"/>
      <c r="AN413" s="180"/>
      <c r="AO413" s="180"/>
      <c r="AP413" s="180"/>
      <c r="AQ413" s="180"/>
      <c r="AR413" s="180"/>
      <c r="AS413" s="180"/>
      <c r="AT413" s="180"/>
      <c r="AU413" s="180"/>
      <c r="AV413" s="180"/>
      <c r="AW413" s="180"/>
    </row>
    <row r="414" spans="1:49" x14ac:dyDescent="0.25">
      <c r="A414" s="181"/>
      <c r="B414" s="181"/>
      <c r="C414" s="181"/>
      <c r="D414" s="181"/>
      <c r="E414" s="181"/>
      <c r="F414" s="181"/>
      <c r="G414" s="181"/>
      <c r="H414" s="181"/>
      <c r="I414" s="181"/>
      <c r="J414" s="181"/>
      <c r="K414" s="181"/>
      <c r="L414" s="181"/>
      <c r="M414" s="181"/>
      <c r="N414" s="181"/>
      <c r="O414" s="181"/>
      <c r="P414" s="181"/>
      <c r="Q414" s="181"/>
      <c r="R414" s="181"/>
      <c r="S414" s="181"/>
      <c r="T414" s="181"/>
      <c r="U414" s="181"/>
      <c r="V414" s="181"/>
      <c r="W414" s="181"/>
      <c r="X414" s="181"/>
      <c r="Y414" s="181"/>
      <c r="Z414" s="181"/>
      <c r="AA414" s="181"/>
      <c r="AB414" s="181"/>
      <c r="AC414" s="181"/>
      <c r="AD414" s="181"/>
      <c r="AE414" s="181"/>
      <c r="AF414" s="181"/>
      <c r="AG414" s="181"/>
      <c r="AH414" s="181"/>
      <c r="AI414" s="181"/>
      <c r="AJ414" s="180"/>
      <c r="AK414" s="180"/>
      <c r="AL414" s="180"/>
      <c r="AM414" s="180"/>
      <c r="AN414" s="180"/>
      <c r="AO414" s="180"/>
      <c r="AP414" s="180"/>
      <c r="AQ414" s="180"/>
      <c r="AR414" s="180"/>
      <c r="AS414" s="180"/>
      <c r="AT414" s="180"/>
      <c r="AU414" s="180"/>
      <c r="AV414" s="180"/>
      <c r="AW414" s="180"/>
    </row>
    <row r="415" spans="1:49" x14ac:dyDescent="0.25">
      <c r="A415" s="181"/>
      <c r="B415" s="181"/>
      <c r="C415" s="181"/>
      <c r="D415" s="181"/>
      <c r="E415" s="181"/>
      <c r="F415" s="181"/>
      <c r="G415" s="181"/>
      <c r="H415" s="181"/>
      <c r="I415" s="181"/>
      <c r="J415" s="181"/>
      <c r="K415" s="181"/>
      <c r="L415" s="181"/>
      <c r="M415" s="181"/>
      <c r="N415" s="181"/>
      <c r="O415" s="181"/>
      <c r="P415" s="181"/>
      <c r="Q415" s="181"/>
      <c r="R415" s="181"/>
      <c r="S415" s="181"/>
      <c r="T415" s="181"/>
      <c r="U415" s="181"/>
      <c r="V415" s="181"/>
      <c r="W415" s="181"/>
      <c r="X415" s="181"/>
      <c r="Y415" s="181"/>
      <c r="Z415" s="181"/>
      <c r="AA415" s="181"/>
      <c r="AB415" s="181"/>
      <c r="AC415" s="181"/>
      <c r="AD415" s="181"/>
      <c r="AE415" s="181"/>
      <c r="AF415" s="181"/>
      <c r="AG415" s="181"/>
      <c r="AH415" s="181"/>
      <c r="AI415" s="181"/>
      <c r="AJ415" s="180"/>
      <c r="AK415" s="180"/>
      <c r="AL415" s="180"/>
      <c r="AM415" s="180"/>
      <c r="AN415" s="180"/>
      <c r="AO415" s="180"/>
      <c r="AP415" s="180"/>
      <c r="AQ415" s="180"/>
      <c r="AR415" s="180"/>
      <c r="AS415" s="180"/>
      <c r="AT415" s="180"/>
      <c r="AU415" s="180"/>
      <c r="AV415" s="180"/>
      <c r="AW415" s="180"/>
    </row>
    <row r="416" spans="1:49" x14ac:dyDescent="0.25">
      <c r="A416" s="181"/>
      <c r="B416" s="181"/>
      <c r="C416" s="181"/>
      <c r="D416" s="181"/>
      <c r="E416" s="181"/>
      <c r="F416" s="181"/>
      <c r="G416" s="181"/>
      <c r="H416" s="181"/>
      <c r="I416" s="181"/>
      <c r="J416" s="181"/>
      <c r="K416" s="181"/>
      <c r="L416" s="181"/>
      <c r="M416" s="181"/>
      <c r="N416" s="181"/>
      <c r="O416" s="181"/>
      <c r="P416" s="181"/>
      <c r="Q416" s="181"/>
      <c r="R416" s="181"/>
      <c r="S416" s="181"/>
      <c r="T416" s="181"/>
      <c r="U416" s="181"/>
      <c r="V416" s="181"/>
      <c r="W416" s="181"/>
      <c r="X416" s="181"/>
      <c r="Y416" s="181"/>
      <c r="Z416" s="181"/>
      <c r="AA416" s="181"/>
      <c r="AB416" s="181"/>
      <c r="AC416" s="181"/>
      <c r="AD416" s="181"/>
      <c r="AE416" s="181"/>
      <c r="AF416" s="181"/>
      <c r="AG416" s="181"/>
      <c r="AH416" s="181"/>
      <c r="AI416" s="181"/>
      <c r="AJ416" s="180"/>
      <c r="AK416" s="180"/>
      <c r="AL416" s="180"/>
      <c r="AM416" s="180"/>
      <c r="AN416" s="180"/>
      <c r="AO416" s="180"/>
      <c r="AP416" s="180"/>
      <c r="AQ416" s="180"/>
      <c r="AR416" s="180"/>
      <c r="AS416" s="180"/>
      <c r="AT416" s="180"/>
      <c r="AU416" s="180"/>
      <c r="AV416" s="180"/>
      <c r="AW416" s="180"/>
    </row>
    <row r="417" spans="1:49" x14ac:dyDescent="0.25">
      <c r="A417" s="181"/>
      <c r="B417" s="181"/>
      <c r="C417" s="181"/>
      <c r="D417" s="181"/>
      <c r="E417" s="181"/>
      <c r="F417" s="181"/>
      <c r="G417" s="181"/>
      <c r="H417" s="181"/>
      <c r="I417" s="181"/>
      <c r="J417" s="181"/>
      <c r="K417" s="181"/>
      <c r="L417" s="181"/>
      <c r="M417" s="181"/>
      <c r="N417" s="181"/>
      <c r="O417" s="181"/>
      <c r="P417" s="181"/>
      <c r="Q417" s="181"/>
      <c r="R417" s="181"/>
      <c r="S417" s="181"/>
      <c r="T417" s="181"/>
      <c r="U417" s="181"/>
      <c r="V417" s="181"/>
      <c r="W417" s="181"/>
      <c r="X417" s="181"/>
      <c r="Y417" s="181"/>
      <c r="Z417" s="181"/>
      <c r="AA417" s="181"/>
      <c r="AB417" s="181"/>
      <c r="AC417" s="181"/>
      <c r="AD417" s="181"/>
      <c r="AE417" s="181"/>
      <c r="AF417" s="181"/>
      <c r="AG417" s="181"/>
      <c r="AH417" s="181"/>
      <c r="AI417" s="181"/>
      <c r="AJ417" s="180"/>
      <c r="AK417" s="180"/>
      <c r="AL417" s="180"/>
      <c r="AM417" s="180"/>
      <c r="AN417" s="180"/>
      <c r="AO417" s="180"/>
      <c r="AP417" s="180"/>
      <c r="AQ417" s="180"/>
      <c r="AR417" s="180"/>
      <c r="AS417" s="180"/>
      <c r="AT417" s="180"/>
      <c r="AU417" s="180"/>
      <c r="AV417" s="180"/>
      <c r="AW417" s="180"/>
    </row>
    <row r="418" spans="1:49" x14ac:dyDescent="0.25">
      <c r="A418" s="181"/>
      <c r="B418" s="181"/>
      <c r="C418" s="181"/>
      <c r="D418" s="181"/>
      <c r="E418" s="181"/>
      <c r="F418" s="181"/>
      <c r="G418" s="181"/>
      <c r="H418" s="181"/>
      <c r="I418" s="181"/>
      <c r="J418" s="181"/>
      <c r="K418" s="181"/>
      <c r="L418" s="181"/>
      <c r="M418" s="181"/>
      <c r="N418" s="181"/>
      <c r="O418" s="181"/>
      <c r="P418" s="181"/>
      <c r="Q418" s="181"/>
      <c r="R418" s="181"/>
      <c r="S418" s="181"/>
      <c r="T418" s="181"/>
      <c r="U418" s="181"/>
      <c r="V418" s="181"/>
      <c r="W418" s="181"/>
      <c r="X418" s="181"/>
      <c r="Y418" s="181"/>
      <c r="Z418" s="181"/>
      <c r="AA418" s="181"/>
      <c r="AB418" s="181"/>
      <c r="AC418" s="181"/>
      <c r="AD418" s="181"/>
      <c r="AE418" s="181"/>
      <c r="AF418" s="181"/>
      <c r="AG418" s="181"/>
      <c r="AH418" s="181"/>
      <c r="AI418" s="181"/>
      <c r="AJ418" s="180"/>
      <c r="AK418" s="180"/>
      <c r="AL418" s="180"/>
      <c r="AM418" s="180"/>
      <c r="AN418" s="180"/>
      <c r="AO418" s="180"/>
      <c r="AP418" s="180"/>
      <c r="AQ418" s="180"/>
      <c r="AR418" s="180"/>
      <c r="AS418" s="180"/>
      <c r="AT418" s="180"/>
      <c r="AU418" s="180"/>
      <c r="AV418" s="180"/>
      <c r="AW418" s="180"/>
    </row>
    <row r="419" spans="1:49" x14ac:dyDescent="0.25">
      <c r="A419" s="181"/>
      <c r="B419" s="181"/>
      <c r="C419" s="181"/>
      <c r="D419" s="181"/>
      <c r="E419" s="181"/>
      <c r="F419" s="181"/>
      <c r="G419" s="181"/>
      <c r="H419" s="181"/>
      <c r="I419" s="181"/>
      <c r="J419" s="181"/>
      <c r="K419" s="181"/>
      <c r="L419" s="181"/>
      <c r="M419" s="181"/>
      <c r="N419" s="181"/>
      <c r="O419" s="181"/>
      <c r="P419" s="181"/>
      <c r="Q419" s="181"/>
      <c r="R419" s="181"/>
      <c r="S419" s="181"/>
      <c r="T419" s="181"/>
      <c r="U419" s="181"/>
      <c r="V419" s="181"/>
      <c r="W419" s="181"/>
      <c r="X419" s="181"/>
      <c r="Y419" s="181"/>
      <c r="Z419" s="181"/>
      <c r="AA419" s="181"/>
      <c r="AB419" s="181"/>
      <c r="AC419" s="181"/>
      <c r="AD419" s="181"/>
      <c r="AE419" s="181"/>
      <c r="AF419" s="181"/>
      <c r="AG419" s="181"/>
      <c r="AH419" s="181"/>
      <c r="AI419" s="181"/>
      <c r="AJ419" s="180"/>
      <c r="AK419" s="180"/>
      <c r="AL419" s="180"/>
      <c r="AM419" s="180"/>
      <c r="AN419" s="180"/>
      <c r="AO419" s="180"/>
      <c r="AP419" s="180"/>
      <c r="AQ419" s="180"/>
      <c r="AR419" s="180"/>
      <c r="AS419" s="180"/>
      <c r="AT419" s="180"/>
      <c r="AU419" s="180"/>
      <c r="AV419" s="180"/>
      <c r="AW419" s="180"/>
    </row>
    <row r="420" spans="1:49" x14ac:dyDescent="0.25">
      <c r="A420" s="181"/>
      <c r="B420" s="181"/>
      <c r="C420" s="181"/>
      <c r="D420" s="181"/>
      <c r="E420" s="181"/>
      <c r="F420" s="181"/>
      <c r="G420" s="181"/>
      <c r="H420" s="181"/>
      <c r="I420" s="181"/>
      <c r="J420" s="181"/>
      <c r="K420" s="181"/>
      <c r="L420" s="181"/>
      <c r="M420" s="181"/>
      <c r="N420" s="181"/>
      <c r="O420" s="181"/>
      <c r="P420" s="181"/>
      <c r="Q420" s="181"/>
      <c r="R420" s="181"/>
      <c r="S420" s="181"/>
      <c r="T420" s="181"/>
      <c r="U420" s="181"/>
      <c r="V420" s="181"/>
      <c r="W420" s="181"/>
      <c r="X420" s="181"/>
      <c r="Y420" s="181"/>
      <c r="Z420" s="181"/>
      <c r="AA420" s="181"/>
      <c r="AB420" s="181"/>
      <c r="AC420" s="181"/>
      <c r="AD420" s="181"/>
      <c r="AE420" s="181"/>
      <c r="AF420" s="181"/>
      <c r="AG420" s="181"/>
      <c r="AH420" s="181"/>
      <c r="AI420" s="181"/>
      <c r="AJ420" s="180"/>
      <c r="AK420" s="180"/>
      <c r="AL420" s="180"/>
      <c r="AM420" s="180"/>
      <c r="AN420" s="180"/>
      <c r="AO420" s="180"/>
      <c r="AP420" s="180"/>
      <c r="AQ420" s="180"/>
      <c r="AR420" s="180"/>
      <c r="AS420" s="180"/>
      <c r="AT420" s="180"/>
      <c r="AU420" s="180"/>
      <c r="AV420" s="180"/>
      <c r="AW420" s="180"/>
    </row>
    <row r="421" spans="1:49" x14ac:dyDescent="0.25">
      <c r="A421" s="181"/>
      <c r="B421" s="181"/>
      <c r="C421" s="181"/>
      <c r="D421" s="181"/>
      <c r="E421" s="181"/>
      <c r="F421" s="181"/>
      <c r="G421" s="181"/>
      <c r="H421" s="181"/>
      <c r="I421" s="181"/>
      <c r="J421" s="181"/>
      <c r="K421" s="181"/>
      <c r="L421" s="181"/>
      <c r="M421" s="181"/>
      <c r="N421" s="181"/>
      <c r="O421" s="181"/>
      <c r="P421" s="181"/>
      <c r="Q421" s="181"/>
      <c r="R421" s="181"/>
      <c r="S421" s="181"/>
      <c r="T421" s="181"/>
      <c r="U421" s="181"/>
      <c r="V421" s="181"/>
      <c r="W421" s="181"/>
      <c r="X421" s="181"/>
      <c r="Y421" s="181"/>
      <c r="Z421" s="181"/>
      <c r="AA421" s="181"/>
      <c r="AB421" s="181"/>
      <c r="AC421" s="181"/>
      <c r="AD421" s="181"/>
      <c r="AE421" s="181"/>
      <c r="AF421" s="181"/>
      <c r="AG421" s="181"/>
      <c r="AH421" s="181"/>
      <c r="AI421" s="181"/>
      <c r="AJ421" s="180"/>
      <c r="AK421" s="180"/>
      <c r="AL421" s="180"/>
      <c r="AM421" s="180"/>
      <c r="AN421" s="180"/>
      <c r="AO421" s="180"/>
      <c r="AP421" s="180"/>
      <c r="AQ421" s="180"/>
      <c r="AR421" s="180"/>
      <c r="AS421" s="180"/>
      <c r="AT421" s="180"/>
      <c r="AU421" s="180"/>
      <c r="AV421" s="180"/>
      <c r="AW421" s="180"/>
    </row>
    <row r="422" spans="1:49" x14ac:dyDescent="0.25">
      <c r="A422" s="181"/>
      <c r="B422" s="181"/>
      <c r="C422" s="181"/>
      <c r="D422" s="181"/>
      <c r="E422" s="181"/>
      <c r="F422" s="181"/>
      <c r="G422" s="181"/>
      <c r="H422" s="181"/>
      <c r="I422" s="181"/>
      <c r="J422" s="181"/>
      <c r="K422" s="181"/>
      <c r="L422" s="181"/>
      <c r="M422" s="181"/>
      <c r="N422" s="181"/>
      <c r="O422" s="181"/>
      <c r="P422" s="181"/>
      <c r="Q422" s="181"/>
      <c r="R422" s="181"/>
      <c r="S422" s="181"/>
      <c r="T422" s="181"/>
      <c r="U422" s="181"/>
      <c r="V422" s="181"/>
      <c r="W422" s="181"/>
      <c r="X422" s="181"/>
      <c r="Y422" s="181"/>
      <c r="Z422" s="181"/>
      <c r="AA422" s="181"/>
      <c r="AB422" s="181"/>
      <c r="AC422" s="181"/>
      <c r="AD422" s="181"/>
      <c r="AE422" s="181"/>
      <c r="AF422" s="181"/>
      <c r="AG422" s="181"/>
      <c r="AH422" s="181"/>
      <c r="AI422" s="181"/>
      <c r="AJ422" s="180"/>
      <c r="AK422" s="180"/>
      <c r="AL422" s="180"/>
      <c r="AM422" s="180"/>
      <c r="AN422" s="180"/>
      <c r="AO422" s="180"/>
      <c r="AP422" s="180"/>
      <c r="AQ422" s="180"/>
      <c r="AR422" s="180"/>
      <c r="AS422" s="180"/>
      <c r="AT422" s="180"/>
      <c r="AU422" s="180"/>
      <c r="AV422" s="180"/>
      <c r="AW422" s="180"/>
    </row>
    <row r="423" spans="1:49" x14ac:dyDescent="0.25">
      <c r="A423" s="181"/>
      <c r="B423" s="181"/>
      <c r="C423" s="181"/>
      <c r="D423" s="181"/>
      <c r="E423" s="181"/>
      <c r="F423" s="181"/>
      <c r="G423" s="181"/>
      <c r="H423" s="181"/>
      <c r="I423" s="181"/>
      <c r="J423" s="181"/>
      <c r="K423" s="181"/>
      <c r="L423" s="181"/>
      <c r="M423" s="181"/>
      <c r="N423" s="181"/>
      <c r="O423" s="181"/>
      <c r="P423" s="181"/>
      <c r="Q423" s="181"/>
      <c r="R423" s="181"/>
      <c r="S423" s="181"/>
      <c r="T423" s="181"/>
      <c r="U423" s="181"/>
      <c r="V423" s="181"/>
      <c r="W423" s="181"/>
      <c r="X423" s="181"/>
      <c r="Y423" s="181"/>
      <c r="Z423" s="181"/>
      <c r="AA423" s="181"/>
      <c r="AB423" s="181"/>
      <c r="AC423" s="181"/>
      <c r="AD423" s="181"/>
      <c r="AE423" s="181"/>
      <c r="AF423" s="181"/>
      <c r="AG423" s="181"/>
      <c r="AH423" s="181"/>
      <c r="AI423" s="181"/>
      <c r="AJ423" s="180"/>
      <c r="AK423" s="180"/>
      <c r="AL423" s="180"/>
      <c r="AM423" s="180"/>
      <c r="AN423" s="180"/>
      <c r="AO423" s="180"/>
      <c r="AP423" s="180"/>
      <c r="AQ423" s="180"/>
      <c r="AR423" s="180"/>
      <c r="AS423" s="180"/>
      <c r="AT423" s="180"/>
      <c r="AU423" s="180"/>
      <c r="AV423" s="180"/>
      <c r="AW423" s="180"/>
    </row>
    <row r="424" spans="1:49" x14ac:dyDescent="0.25">
      <c r="A424" s="181"/>
      <c r="B424" s="181"/>
      <c r="C424" s="181"/>
      <c r="D424" s="181"/>
      <c r="E424" s="181"/>
      <c r="F424" s="181"/>
      <c r="G424" s="181"/>
      <c r="H424" s="181"/>
      <c r="I424" s="181"/>
      <c r="J424" s="181"/>
      <c r="K424" s="181"/>
      <c r="L424" s="181"/>
      <c r="M424" s="181"/>
      <c r="N424" s="181"/>
      <c r="O424" s="181"/>
      <c r="P424" s="181"/>
      <c r="Q424" s="181"/>
      <c r="R424" s="181"/>
      <c r="S424" s="181"/>
      <c r="T424" s="181"/>
      <c r="U424" s="181"/>
      <c r="V424" s="181"/>
      <c r="W424" s="181"/>
      <c r="X424" s="181"/>
      <c r="Y424" s="181"/>
      <c r="Z424" s="181"/>
      <c r="AA424" s="181"/>
      <c r="AB424" s="181"/>
      <c r="AC424" s="181"/>
      <c r="AD424" s="181"/>
      <c r="AE424" s="181"/>
      <c r="AF424" s="181"/>
      <c r="AG424" s="181"/>
      <c r="AH424" s="181"/>
      <c r="AI424" s="181"/>
      <c r="AJ424" s="180"/>
      <c r="AK424" s="180"/>
      <c r="AL424" s="180"/>
      <c r="AM424" s="180"/>
      <c r="AN424" s="180"/>
      <c r="AO424" s="180"/>
      <c r="AP424" s="180"/>
      <c r="AQ424" s="180"/>
      <c r="AR424" s="180"/>
      <c r="AS424" s="180"/>
      <c r="AT424" s="180"/>
      <c r="AU424" s="180"/>
      <c r="AV424" s="180"/>
      <c r="AW424" s="180"/>
    </row>
    <row r="425" spans="1:49" x14ac:dyDescent="0.25">
      <c r="A425" s="181"/>
      <c r="B425" s="181"/>
      <c r="C425" s="181"/>
      <c r="D425" s="181"/>
      <c r="E425" s="181"/>
      <c r="F425" s="181"/>
      <c r="G425" s="181"/>
      <c r="H425" s="181"/>
      <c r="I425" s="181"/>
      <c r="J425" s="181"/>
      <c r="K425" s="181"/>
      <c r="L425" s="181"/>
      <c r="M425" s="181"/>
      <c r="N425" s="181"/>
      <c r="O425" s="181"/>
      <c r="P425" s="181"/>
      <c r="Q425" s="181"/>
      <c r="R425" s="181"/>
      <c r="S425" s="181"/>
      <c r="T425" s="181"/>
      <c r="U425" s="181"/>
      <c r="V425" s="181"/>
      <c r="W425" s="181"/>
      <c r="X425" s="181"/>
      <c r="Y425" s="181"/>
      <c r="Z425" s="181"/>
      <c r="AA425" s="181"/>
      <c r="AB425" s="181"/>
      <c r="AC425" s="181"/>
      <c r="AD425" s="181"/>
      <c r="AE425" s="181"/>
      <c r="AF425" s="181"/>
      <c r="AG425" s="181"/>
      <c r="AH425" s="181"/>
      <c r="AI425" s="181"/>
      <c r="AJ425" s="180"/>
      <c r="AK425" s="180"/>
      <c r="AL425" s="180"/>
      <c r="AM425" s="180"/>
      <c r="AN425" s="180"/>
      <c r="AO425" s="180"/>
      <c r="AP425" s="180"/>
      <c r="AQ425" s="180"/>
      <c r="AR425" s="180"/>
      <c r="AS425" s="180"/>
      <c r="AT425" s="180"/>
      <c r="AU425" s="180"/>
      <c r="AV425" s="180"/>
      <c r="AW425" s="180"/>
    </row>
    <row r="426" spans="1:49" x14ac:dyDescent="0.25">
      <c r="A426" s="181"/>
      <c r="B426" s="181"/>
      <c r="C426" s="181"/>
      <c r="D426" s="181"/>
      <c r="E426" s="181"/>
      <c r="F426" s="181"/>
      <c r="G426" s="181"/>
      <c r="H426" s="181"/>
      <c r="I426" s="181"/>
      <c r="J426" s="181"/>
      <c r="K426" s="181"/>
      <c r="L426" s="181"/>
      <c r="M426" s="181"/>
      <c r="N426" s="181"/>
      <c r="O426" s="181"/>
      <c r="P426" s="181"/>
      <c r="Q426" s="181"/>
      <c r="R426" s="181"/>
      <c r="S426" s="181"/>
      <c r="T426" s="181"/>
      <c r="U426" s="181"/>
      <c r="V426" s="181"/>
      <c r="W426" s="181"/>
      <c r="X426" s="181"/>
      <c r="Y426" s="181"/>
      <c r="Z426" s="181"/>
      <c r="AA426" s="181"/>
      <c r="AB426" s="181"/>
      <c r="AC426" s="181"/>
      <c r="AD426" s="181"/>
      <c r="AE426" s="181"/>
      <c r="AF426" s="181"/>
      <c r="AG426" s="181"/>
      <c r="AH426" s="181"/>
      <c r="AI426" s="181"/>
      <c r="AJ426" s="180"/>
      <c r="AK426" s="180"/>
      <c r="AL426" s="180"/>
      <c r="AM426" s="180"/>
      <c r="AN426" s="180"/>
      <c r="AO426" s="180"/>
      <c r="AP426" s="180"/>
      <c r="AQ426" s="180"/>
      <c r="AR426" s="180"/>
      <c r="AS426" s="180"/>
      <c r="AT426" s="180"/>
      <c r="AU426" s="180"/>
      <c r="AV426" s="180"/>
      <c r="AW426" s="180"/>
    </row>
    <row r="427" spans="1:49" x14ac:dyDescent="0.25">
      <c r="A427" s="181"/>
      <c r="B427" s="181"/>
      <c r="C427" s="181"/>
      <c r="D427" s="181"/>
      <c r="E427" s="181"/>
      <c r="F427" s="181"/>
      <c r="G427" s="181"/>
      <c r="H427" s="181"/>
      <c r="I427" s="181"/>
      <c r="J427" s="181"/>
      <c r="K427" s="181"/>
      <c r="L427" s="181"/>
      <c r="M427" s="181"/>
      <c r="N427" s="181"/>
      <c r="O427" s="181"/>
      <c r="P427" s="181"/>
      <c r="Q427" s="181"/>
      <c r="R427" s="181"/>
      <c r="S427" s="181"/>
      <c r="T427" s="181"/>
      <c r="U427" s="181"/>
      <c r="V427" s="181"/>
      <c r="W427" s="181"/>
      <c r="X427" s="181"/>
      <c r="Y427" s="181"/>
      <c r="Z427" s="181"/>
      <c r="AA427" s="181"/>
      <c r="AB427" s="181"/>
      <c r="AC427" s="181"/>
      <c r="AD427" s="181"/>
      <c r="AE427" s="181"/>
      <c r="AF427" s="181"/>
      <c r="AG427" s="181"/>
      <c r="AH427" s="181"/>
      <c r="AI427" s="181"/>
      <c r="AJ427" s="180"/>
      <c r="AK427" s="180"/>
      <c r="AL427" s="180"/>
      <c r="AM427" s="180"/>
      <c r="AN427" s="180"/>
      <c r="AO427" s="180"/>
      <c r="AP427" s="180"/>
      <c r="AQ427" s="180"/>
      <c r="AR427" s="180"/>
      <c r="AS427" s="180"/>
      <c r="AT427" s="180"/>
      <c r="AU427" s="180"/>
      <c r="AV427" s="180"/>
      <c r="AW427" s="180"/>
    </row>
    <row r="428" spans="1:49" x14ac:dyDescent="0.25">
      <c r="A428" s="181"/>
      <c r="B428" s="181"/>
      <c r="C428" s="181"/>
      <c r="D428" s="181"/>
      <c r="E428" s="181"/>
      <c r="F428" s="181"/>
      <c r="G428" s="181"/>
      <c r="H428" s="181"/>
      <c r="I428" s="181"/>
      <c r="J428" s="181"/>
      <c r="K428" s="181"/>
      <c r="L428" s="181"/>
      <c r="M428" s="181"/>
      <c r="N428" s="181"/>
      <c r="O428" s="181"/>
      <c r="P428" s="181"/>
      <c r="Q428" s="181"/>
      <c r="R428" s="181"/>
      <c r="S428" s="181"/>
      <c r="T428" s="181"/>
      <c r="U428" s="181"/>
      <c r="V428" s="181"/>
      <c r="W428" s="181"/>
      <c r="X428" s="181"/>
      <c r="Y428" s="181"/>
      <c r="Z428" s="181"/>
      <c r="AA428" s="181"/>
      <c r="AB428" s="181"/>
      <c r="AC428" s="181"/>
      <c r="AD428" s="181"/>
      <c r="AE428" s="181"/>
      <c r="AF428" s="181"/>
      <c r="AG428" s="181"/>
      <c r="AH428" s="181"/>
      <c r="AI428" s="181"/>
      <c r="AJ428" s="180"/>
      <c r="AK428" s="180"/>
      <c r="AL428" s="180"/>
      <c r="AM428" s="180"/>
      <c r="AN428" s="180"/>
      <c r="AO428" s="180"/>
      <c r="AP428" s="180"/>
      <c r="AQ428" s="180"/>
      <c r="AR428" s="180"/>
      <c r="AS428" s="180"/>
      <c r="AT428" s="180"/>
      <c r="AU428" s="180"/>
      <c r="AV428" s="180"/>
      <c r="AW428" s="180"/>
    </row>
    <row r="429" spans="1:49" x14ac:dyDescent="0.25">
      <c r="A429" s="181"/>
      <c r="B429" s="181"/>
      <c r="C429" s="181"/>
      <c r="D429" s="181"/>
      <c r="E429" s="181"/>
      <c r="F429" s="181"/>
      <c r="G429" s="181"/>
      <c r="H429" s="181"/>
      <c r="I429" s="181"/>
      <c r="J429" s="181"/>
      <c r="K429" s="181"/>
      <c r="L429" s="181"/>
      <c r="M429" s="181"/>
      <c r="N429" s="181"/>
      <c r="O429" s="181"/>
      <c r="P429" s="181"/>
      <c r="Q429" s="181"/>
      <c r="R429" s="181"/>
      <c r="S429" s="181"/>
      <c r="T429" s="181"/>
      <c r="U429" s="181"/>
      <c r="V429" s="181"/>
      <c r="W429" s="181"/>
      <c r="X429" s="181"/>
      <c r="Y429" s="181"/>
      <c r="Z429" s="181"/>
      <c r="AA429" s="181"/>
      <c r="AB429" s="181"/>
      <c r="AC429" s="181"/>
      <c r="AD429" s="181"/>
      <c r="AE429" s="181"/>
      <c r="AF429" s="181"/>
      <c r="AG429" s="181"/>
      <c r="AH429" s="181"/>
      <c r="AI429" s="181"/>
      <c r="AJ429" s="180"/>
      <c r="AK429" s="180"/>
      <c r="AL429" s="180"/>
      <c r="AM429" s="180"/>
      <c r="AN429" s="180"/>
      <c r="AO429" s="180"/>
      <c r="AP429" s="180"/>
      <c r="AQ429" s="180"/>
      <c r="AR429" s="180"/>
      <c r="AS429" s="180"/>
      <c r="AT429" s="180"/>
      <c r="AU429" s="180"/>
      <c r="AV429" s="180"/>
      <c r="AW429" s="180"/>
    </row>
    <row r="430" spans="1:49" x14ac:dyDescent="0.25">
      <c r="A430" s="181"/>
      <c r="B430" s="181"/>
      <c r="C430" s="181"/>
      <c r="D430" s="181"/>
      <c r="E430" s="181"/>
      <c r="F430" s="181"/>
      <c r="G430" s="181"/>
      <c r="H430" s="181"/>
      <c r="I430" s="181"/>
      <c r="J430" s="181"/>
      <c r="K430" s="181"/>
      <c r="L430" s="181"/>
      <c r="M430" s="181"/>
      <c r="N430" s="181"/>
      <c r="O430" s="181"/>
      <c r="P430" s="181"/>
      <c r="Q430" s="181"/>
      <c r="R430" s="181"/>
      <c r="S430" s="181"/>
      <c r="T430" s="181"/>
      <c r="U430" s="181"/>
      <c r="V430" s="181"/>
      <c r="W430" s="181"/>
      <c r="X430" s="181"/>
      <c r="Y430" s="181"/>
      <c r="Z430" s="181"/>
      <c r="AA430" s="181"/>
      <c r="AB430" s="181"/>
      <c r="AC430" s="181"/>
      <c r="AD430" s="181"/>
      <c r="AE430" s="181"/>
      <c r="AF430" s="181"/>
      <c r="AG430" s="181"/>
      <c r="AH430" s="181"/>
      <c r="AI430" s="181"/>
      <c r="AJ430" s="180"/>
      <c r="AK430" s="180"/>
      <c r="AL430" s="180"/>
      <c r="AM430" s="180"/>
      <c r="AN430" s="180"/>
      <c r="AO430" s="180"/>
      <c r="AP430" s="180"/>
      <c r="AQ430" s="180"/>
      <c r="AR430" s="180"/>
      <c r="AS430" s="180"/>
      <c r="AT430" s="180"/>
      <c r="AU430" s="180"/>
      <c r="AV430" s="180"/>
      <c r="AW430" s="180"/>
    </row>
    <row r="431" spans="1:49" x14ac:dyDescent="0.25">
      <c r="A431" s="181"/>
      <c r="B431" s="181"/>
      <c r="C431" s="181"/>
      <c r="D431" s="181"/>
      <c r="E431" s="181"/>
      <c r="F431" s="181"/>
      <c r="G431" s="181"/>
      <c r="H431" s="181"/>
      <c r="I431" s="181"/>
      <c r="J431" s="181"/>
      <c r="K431" s="181"/>
      <c r="L431" s="181"/>
      <c r="M431" s="181"/>
      <c r="N431" s="181"/>
      <c r="O431" s="181"/>
      <c r="P431" s="181"/>
      <c r="Q431" s="181"/>
      <c r="R431" s="181"/>
      <c r="S431" s="181"/>
      <c r="T431" s="181"/>
      <c r="U431" s="181"/>
      <c r="V431" s="181"/>
      <c r="W431" s="181"/>
      <c r="X431" s="181"/>
      <c r="Y431" s="181"/>
      <c r="Z431" s="181"/>
      <c r="AA431" s="181"/>
      <c r="AB431" s="181"/>
      <c r="AC431" s="181"/>
      <c r="AD431" s="181"/>
      <c r="AE431" s="181"/>
      <c r="AF431" s="181"/>
      <c r="AG431" s="181"/>
      <c r="AH431" s="181"/>
      <c r="AI431" s="181"/>
      <c r="AJ431" s="180"/>
      <c r="AK431" s="180"/>
      <c r="AL431" s="180"/>
      <c r="AM431" s="180"/>
      <c r="AN431" s="180"/>
      <c r="AO431" s="180"/>
      <c r="AP431" s="180"/>
      <c r="AQ431" s="180"/>
      <c r="AR431" s="180"/>
      <c r="AS431" s="180"/>
      <c r="AT431" s="180"/>
      <c r="AU431" s="180"/>
      <c r="AV431" s="180"/>
      <c r="AW431" s="180"/>
    </row>
    <row r="432" spans="1:49" x14ac:dyDescent="0.25">
      <c r="A432" s="181"/>
      <c r="B432" s="181"/>
      <c r="C432" s="181"/>
      <c r="D432" s="181"/>
      <c r="E432" s="181"/>
      <c r="F432" s="181"/>
      <c r="G432" s="181"/>
      <c r="H432" s="181"/>
      <c r="I432" s="181"/>
      <c r="J432" s="181"/>
      <c r="K432" s="181"/>
      <c r="L432" s="181"/>
      <c r="M432" s="181"/>
      <c r="N432" s="181"/>
      <c r="O432" s="181"/>
      <c r="P432" s="181"/>
      <c r="Q432" s="181"/>
      <c r="R432" s="181"/>
      <c r="S432" s="181"/>
      <c r="T432" s="181"/>
      <c r="U432" s="181"/>
      <c r="V432" s="181"/>
      <c r="W432" s="181"/>
      <c r="X432" s="181"/>
      <c r="Y432" s="181"/>
      <c r="Z432" s="181"/>
      <c r="AA432" s="181"/>
      <c r="AB432" s="181"/>
      <c r="AC432" s="181"/>
      <c r="AD432" s="181"/>
      <c r="AE432" s="181"/>
      <c r="AF432" s="181"/>
      <c r="AG432" s="181"/>
      <c r="AH432" s="181"/>
      <c r="AI432" s="181"/>
      <c r="AJ432" s="180"/>
      <c r="AK432" s="180"/>
      <c r="AL432" s="180"/>
      <c r="AM432" s="180"/>
      <c r="AN432" s="180"/>
      <c r="AO432" s="180"/>
      <c r="AP432" s="180"/>
      <c r="AQ432" s="180"/>
      <c r="AR432" s="180"/>
      <c r="AS432" s="180"/>
      <c r="AT432" s="180"/>
      <c r="AU432" s="180"/>
      <c r="AV432" s="180"/>
      <c r="AW432" s="180"/>
    </row>
    <row r="433" spans="1:49" x14ac:dyDescent="0.25">
      <c r="A433" s="181"/>
      <c r="B433" s="181"/>
      <c r="C433" s="181"/>
      <c r="D433" s="181"/>
      <c r="E433" s="181"/>
      <c r="F433" s="181"/>
      <c r="G433" s="181"/>
      <c r="H433" s="181"/>
      <c r="I433" s="181"/>
      <c r="J433" s="181"/>
      <c r="K433" s="181"/>
      <c r="L433" s="181"/>
      <c r="M433" s="181"/>
      <c r="N433" s="181"/>
      <c r="O433" s="181"/>
      <c r="P433" s="181"/>
      <c r="Q433" s="181"/>
      <c r="R433" s="181"/>
      <c r="S433" s="181"/>
      <c r="T433" s="181"/>
      <c r="U433" s="181"/>
      <c r="V433" s="181"/>
      <c r="W433" s="181"/>
      <c r="X433" s="181"/>
      <c r="Y433" s="181"/>
      <c r="Z433" s="181"/>
      <c r="AA433" s="181"/>
      <c r="AB433" s="181"/>
      <c r="AC433" s="181"/>
      <c r="AD433" s="181"/>
      <c r="AE433" s="181"/>
      <c r="AF433" s="181"/>
      <c r="AG433" s="181"/>
      <c r="AH433" s="181"/>
      <c r="AI433" s="181"/>
      <c r="AJ433" s="180"/>
      <c r="AK433" s="180"/>
      <c r="AL433" s="180"/>
      <c r="AM433" s="180"/>
      <c r="AN433" s="180"/>
      <c r="AO433" s="180"/>
      <c r="AP433" s="180"/>
      <c r="AQ433" s="180"/>
      <c r="AR433" s="180"/>
      <c r="AS433" s="180"/>
      <c r="AT433" s="180"/>
      <c r="AU433" s="180"/>
      <c r="AV433" s="180"/>
      <c r="AW433" s="180"/>
    </row>
    <row r="434" spans="1:49" x14ac:dyDescent="0.25">
      <c r="A434" s="181"/>
      <c r="B434" s="181"/>
      <c r="C434" s="181"/>
      <c r="D434" s="181"/>
      <c r="E434" s="181"/>
      <c r="F434" s="181"/>
      <c r="G434" s="181"/>
      <c r="H434" s="181"/>
      <c r="I434" s="181"/>
      <c r="J434" s="181"/>
      <c r="K434" s="181"/>
      <c r="L434" s="181"/>
      <c r="M434" s="181"/>
      <c r="N434" s="181"/>
      <c r="O434" s="181"/>
      <c r="P434" s="181"/>
      <c r="Q434" s="181"/>
      <c r="R434" s="181"/>
      <c r="S434" s="181"/>
      <c r="T434" s="181"/>
      <c r="U434" s="181"/>
      <c r="V434" s="181"/>
      <c r="W434" s="181"/>
      <c r="X434" s="181"/>
      <c r="Y434" s="181"/>
      <c r="Z434" s="181"/>
      <c r="AA434" s="181"/>
      <c r="AB434" s="181"/>
      <c r="AC434" s="181"/>
      <c r="AD434" s="181"/>
      <c r="AE434" s="181"/>
      <c r="AF434" s="181"/>
      <c r="AG434" s="181"/>
      <c r="AH434" s="181"/>
      <c r="AI434" s="181"/>
      <c r="AJ434" s="180"/>
      <c r="AK434" s="180"/>
      <c r="AL434" s="180"/>
      <c r="AM434" s="180"/>
      <c r="AN434" s="180"/>
      <c r="AO434" s="180"/>
      <c r="AP434" s="180"/>
      <c r="AQ434" s="180"/>
      <c r="AR434" s="180"/>
      <c r="AS434" s="180"/>
      <c r="AT434" s="180"/>
      <c r="AU434" s="180"/>
      <c r="AV434" s="180"/>
      <c r="AW434" s="180"/>
    </row>
    <row r="435" spans="1:49" x14ac:dyDescent="0.25">
      <c r="A435" s="181"/>
      <c r="B435" s="181"/>
      <c r="C435" s="181"/>
      <c r="D435" s="181"/>
      <c r="E435" s="181"/>
      <c r="F435" s="181"/>
      <c r="G435" s="181"/>
      <c r="H435" s="181"/>
      <c r="I435" s="181"/>
      <c r="J435" s="181"/>
      <c r="K435" s="181"/>
      <c r="L435" s="181"/>
      <c r="M435" s="181"/>
      <c r="N435" s="181"/>
      <c r="O435" s="181"/>
      <c r="P435" s="181"/>
      <c r="Q435" s="181"/>
      <c r="R435" s="181"/>
      <c r="S435" s="181"/>
      <c r="T435" s="181"/>
      <c r="U435" s="181"/>
      <c r="V435" s="181"/>
      <c r="W435" s="181"/>
      <c r="X435" s="181"/>
      <c r="Y435" s="181"/>
      <c r="Z435" s="181"/>
      <c r="AA435" s="181"/>
      <c r="AB435" s="181"/>
      <c r="AC435" s="181"/>
      <c r="AD435" s="181"/>
      <c r="AE435" s="181"/>
      <c r="AF435" s="181"/>
      <c r="AG435" s="181"/>
      <c r="AH435" s="181"/>
      <c r="AI435" s="181"/>
      <c r="AJ435" s="180"/>
      <c r="AK435" s="180"/>
      <c r="AL435" s="180"/>
      <c r="AM435" s="180"/>
      <c r="AN435" s="180"/>
      <c r="AO435" s="180"/>
      <c r="AP435" s="180"/>
      <c r="AQ435" s="180"/>
      <c r="AR435" s="180"/>
      <c r="AS435" s="180"/>
      <c r="AT435" s="180"/>
      <c r="AU435" s="180"/>
      <c r="AV435" s="180"/>
      <c r="AW435" s="180"/>
    </row>
    <row r="436" spans="1:49" x14ac:dyDescent="0.25">
      <c r="A436" s="181"/>
      <c r="B436" s="181"/>
      <c r="C436" s="181"/>
      <c r="D436" s="181"/>
      <c r="E436" s="181"/>
      <c r="F436" s="181"/>
      <c r="G436" s="181"/>
      <c r="H436" s="181"/>
      <c r="I436" s="181"/>
      <c r="J436" s="181"/>
      <c r="K436" s="181"/>
      <c r="L436" s="181"/>
      <c r="M436" s="181"/>
      <c r="N436" s="181"/>
      <c r="O436" s="181"/>
      <c r="P436" s="181"/>
      <c r="Q436" s="181"/>
      <c r="R436" s="181"/>
      <c r="S436" s="181"/>
      <c r="T436" s="181"/>
      <c r="U436" s="181"/>
      <c r="V436" s="181"/>
      <c r="W436" s="181"/>
      <c r="X436" s="181"/>
      <c r="Y436" s="181"/>
      <c r="Z436" s="181"/>
      <c r="AA436" s="181"/>
      <c r="AB436" s="181"/>
      <c r="AC436" s="181"/>
      <c r="AD436" s="181"/>
      <c r="AE436" s="181"/>
      <c r="AF436" s="181"/>
      <c r="AG436" s="181"/>
      <c r="AH436" s="181"/>
      <c r="AI436" s="181"/>
      <c r="AJ436" s="180"/>
      <c r="AK436" s="180"/>
      <c r="AL436" s="180"/>
      <c r="AM436" s="180"/>
      <c r="AN436" s="180"/>
      <c r="AO436" s="180"/>
      <c r="AP436" s="180"/>
      <c r="AQ436" s="180"/>
      <c r="AR436" s="180"/>
      <c r="AS436" s="180"/>
      <c r="AT436" s="180"/>
      <c r="AU436" s="180"/>
      <c r="AV436" s="180"/>
      <c r="AW436" s="180"/>
    </row>
    <row r="437" spans="1:49" x14ac:dyDescent="0.25">
      <c r="A437" s="181"/>
      <c r="B437" s="181"/>
      <c r="C437" s="181"/>
      <c r="D437" s="181"/>
      <c r="E437" s="181"/>
      <c r="F437" s="181"/>
      <c r="G437" s="181"/>
      <c r="H437" s="181"/>
      <c r="I437" s="181"/>
      <c r="J437" s="181"/>
      <c r="K437" s="181"/>
      <c r="L437" s="181"/>
      <c r="M437" s="181"/>
      <c r="N437" s="181"/>
      <c r="O437" s="181"/>
      <c r="P437" s="181"/>
      <c r="Q437" s="181"/>
      <c r="R437" s="181"/>
      <c r="S437" s="181"/>
      <c r="T437" s="181"/>
      <c r="U437" s="181"/>
      <c r="V437" s="181"/>
      <c r="W437" s="181"/>
      <c r="X437" s="181"/>
      <c r="Y437" s="181"/>
      <c r="Z437" s="181"/>
      <c r="AA437" s="181"/>
      <c r="AB437" s="181"/>
      <c r="AC437" s="181"/>
      <c r="AD437" s="181"/>
      <c r="AE437" s="181"/>
      <c r="AF437" s="181"/>
      <c r="AG437" s="181"/>
      <c r="AH437" s="181"/>
      <c r="AI437" s="181"/>
      <c r="AJ437" s="180"/>
      <c r="AK437" s="180"/>
      <c r="AL437" s="180"/>
      <c r="AM437" s="180"/>
      <c r="AN437" s="180"/>
      <c r="AO437" s="180"/>
      <c r="AP437" s="180"/>
      <c r="AQ437" s="180"/>
      <c r="AR437" s="180"/>
      <c r="AS437" s="180"/>
      <c r="AT437" s="180"/>
      <c r="AU437" s="180"/>
      <c r="AV437" s="180"/>
      <c r="AW437" s="180"/>
    </row>
    <row r="438" spans="1:49" x14ac:dyDescent="0.25">
      <c r="A438" s="181"/>
      <c r="B438" s="181"/>
      <c r="C438" s="181"/>
      <c r="D438" s="181"/>
      <c r="E438" s="181"/>
      <c r="F438" s="181"/>
      <c r="G438" s="181"/>
      <c r="H438" s="181"/>
      <c r="I438" s="181"/>
      <c r="J438" s="181"/>
      <c r="K438" s="181"/>
      <c r="L438" s="181"/>
      <c r="M438" s="181"/>
      <c r="N438" s="181"/>
      <c r="O438" s="181"/>
      <c r="P438" s="181"/>
      <c r="Q438" s="181"/>
      <c r="R438" s="181"/>
      <c r="S438" s="181"/>
      <c r="T438" s="181"/>
      <c r="U438" s="181"/>
      <c r="V438" s="181"/>
      <c r="W438" s="181"/>
      <c r="X438" s="181"/>
      <c r="Y438" s="181"/>
      <c r="Z438" s="181"/>
      <c r="AA438" s="181"/>
      <c r="AB438" s="181"/>
      <c r="AC438" s="181"/>
      <c r="AD438" s="181"/>
      <c r="AE438" s="181"/>
      <c r="AF438" s="181"/>
      <c r="AG438" s="181"/>
      <c r="AH438" s="181"/>
      <c r="AI438" s="181"/>
      <c r="AJ438" s="180"/>
      <c r="AK438" s="180"/>
      <c r="AL438" s="180"/>
      <c r="AM438" s="180"/>
      <c r="AN438" s="180"/>
      <c r="AO438" s="180"/>
      <c r="AP438" s="180"/>
      <c r="AQ438" s="180"/>
      <c r="AR438" s="180"/>
      <c r="AS438" s="180"/>
      <c r="AT438" s="180"/>
      <c r="AU438" s="180"/>
      <c r="AV438" s="180"/>
      <c r="AW438" s="180"/>
    </row>
    <row r="439" spans="1:49" x14ac:dyDescent="0.25">
      <c r="A439" s="181"/>
      <c r="B439" s="181"/>
      <c r="C439" s="181"/>
      <c r="D439" s="181"/>
      <c r="E439" s="181"/>
      <c r="F439" s="181"/>
      <c r="G439" s="181"/>
      <c r="H439" s="181"/>
      <c r="I439" s="181"/>
      <c r="J439" s="181"/>
      <c r="K439" s="181"/>
      <c r="L439" s="181"/>
      <c r="M439" s="181"/>
      <c r="N439" s="181"/>
      <c r="O439" s="181"/>
      <c r="P439" s="181"/>
      <c r="Q439" s="181"/>
      <c r="R439" s="181"/>
      <c r="S439" s="181"/>
      <c r="T439" s="181"/>
      <c r="U439" s="181"/>
      <c r="V439" s="181"/>
      <c r="W439" s="181"/>
      <c r="X439" s="181"/>
      <c r="Y439" s="181"/>
      <c r="Z439" s="181"/>
      <c r="AA439" s="181"/>
      <c r="AB439" s="181"/>
      <c r="AC439" s="181"/>
      <c r="AD439" s="181"/>
      <c r="AE439" s="181"/>
      <c r="AF439" s="181"/>
      <c r="AG439" s="181"/>
      <c r="AH439" s="181"/>
      <c r="AI439" s="181"/>
      <c r="AJ439" s="180"/>
      <c r="AK439" s="180"/>
      <c r="AL439" s="180"/>
      <c r="AM439" s="180"/>
      <c r="AN439" s="180"/>
      <c r="AO439" s="180"/>
      <c r="AP439" s="180"/>
      <c r="AQ439" s="180"/>
      <c r="AR439" s="180"/>
      <c r="AS439" s="180"/>
      <c r="AT439" s="180"/>
      <c r="AU439" s="180"/>
      <c r="AV439" s="180"/>
      <c r="AW439" s="180"/>
    </row>
    <row r="440" spans="1:49" x14ac:dyDescent="0.25">
      <c r="A440" s="181"/>
      <c r="B440" s="181"/>
      <c r="C440" s="181"/>
      <c r="D440" s="181"/>
      <c r="E440" s="181"/>
      <c r="F440" s="181"/>
      <c r="G440" s="181"/>
      <c r="H440" s="181"/>
      <c r="I440" s="181"/>
      <c r="J440" s="181"/>
      <c r="K440" s="181"/>
      <c r="L440" s="181"/>
      <c r="M440" s="181"/>
      <c r="N440" s="181"/>
      <c r="O440" s="181"/>
      <c r="P440" s="181"/>
      <c r="Q440" s="181"/>
      <c r="R440" s="181"/>
      <c r="S440" s="181"/>
      <c r="T440" s="181"/>
      <c r="U440" s="181"/>
      <c r="V440" s="181"/>
      <c r="W440" s="181"/>
      <c r="X440" s="181"/>
      <c r="Y440" s="181"/>
      <c r="Z440" s="181"/>
      <c r="AA440" s="181"/>
      <c r="AB440" s="181"/>
      <c r="AC440" s="181"/>
      <c r="AD440" s="181"/>
      <c r="AE440" s="181"/>
      <c r="AF440" s="181"/>
      <c r="AG440" s="181"/>
      <c r="AH440" s="181"/>
      <c r="AI440" s="181"/>
      <c r="AJ440" s="180"/>
      <c r="AK440" s="180"/>
      <c r="AL440" s="180"/>
      <c r="AM440" s="180"/>
      <c r="AN440" s="180"/>
      <c r="AO440" s="180"/>
      <c r="AP440" s="180"/>
      <c r="AQ440" s="180"/>
      <c r="AR440" s="180"/>
      <c r="AS440" s="180"/>
      <c r="AT440" s="180"/>
      <c r="AU440" s="180"/>
      <c r="AV440" s="180"/>
      <c r="AW440" s="180"/>
    </row>
    <row r="441" spans="1:49" x14ac:dyDescent="0.25">
      <c r="A441" s="181"/>
      <c r="B441" s="181"/>
      <c r="C441" s="181"/>
      <c r="D441" s="181"/>
      <c r="E441" s="181"/>
      <c r="F441" s="181"/>
      <c r="G441" s="181"/>
      <c r="H441" s="181"/>
      <c r="I441" s="181"/>
      <c r="J441" s="181"/>
      <c r="K441" s="181"/>
      <c r="L441" s="181"/>
      <c r="M441" s="181"/>
      <c r="N441" s="181"/>
      <c r="O441" s="181"/>
      <c r="P441" s="181"/>
      <c r="Q441" s="181"/>
      <c r="R441" s="181"/>
      <c r="S441" s="181"/>
      <c r="T441" s="181"/>
      <c r="U441" s="181"/>
      <c r="V441" s="181"/>
      <c r="W441" s="181"/>
      <c r="X441" s="181"/>
      <c r="Y441" s="181"/>
      <c r="Z441" s="181"/>
      <c r="AA441" s="181"/>
      <c r="AB441" s="181"/>
      <c r="AC441" s="181"/>
      <c r="AD441" s="181"/>
      <c r="AE441" s="181"/>
      <c r="AF441" s="181"/>
      <c r="AG441" s="181"/>
      <c r="AH441" s="181"/>
      <c r="AI441" s="181"/>
      <c r="AJ441" s="180"/>
      <c r="AK441" s="180"/>
      <c r="AL441" s="180"/>
      <c r="AM441" s="180"/>
      <c r="AN441" s="180"/>
      <c r="AO441" s="180"/>
      <c r="AP441" s="180"/>
      <c r="AQ441" s="180"/>
      <c r="AR441" s="180"/>
      <c r="AS441" s="180"/>
      <c r="AT441" s="180"/>
      <c r="AU441" s="180"/>
      <c r="AV441" s="180"/>
      <c r="AW441" s="180"/>
    </row>
    <row r="442" spans="1:49" x14ac:dyDescent="0.25">
      <c r="A442" s="181"/>
      <c r="B442" s="181"/>
      <c r="C442" s="181"/>
      <c r="D442" s="181"/>
      <c r="E442" s="181"/>
      <c r="F442" s="181"/>
      <c r="G442" s="181"/>
      <c r="H442" s="181"/>
      <c r="I442" s="181"/>
      <c r="J442" s="181"/>
      <c r="K442" s="181"/>
      <c r="L442" s="181"/>
      <c r="M442" s="181"/>
      <c r="N442" s="181"/>
      <c r="O442" s="181"/>
      <c r="P442" s="181"/>
      <c r="Q442" s="181"/>
      <c r="R442" s="181"/>
      <c r="S442" s="181"/>
      <c r="T442" s="181"/>
      <c r="U442" s="181"/>
      <c r="V442" s="181"/>
      <c r="W442" s="181"/>
      <c r="X442" s="181"/>
      <c r="Y442" s="181"/>
      <c r="Z442" s="181"/>
      <c r="AA442" s="181"/>
      <c r="AB442" s="181"/>
      <c r="AC442" s="181"/>
      <c r="AD442" s="181"/>
      <c r="AE442" s="181"/>
      <c r="AF442" s="181"/>
      <c r="AG442" s="181"/>
      <c r="AH442" s="181"/>
      <c r="AI442" s="181"/>
      <c r="AJ442" s="180"/>
      <c r="AK442" s="180"/>
      <c r="AL442" s="180"/>
      <c r="AM442" s="180"/>
      <c r="AN442" s="180"/>
      <c r="AO442" s="180"/>
      <c r="AP442" s="180"/>
      <c r="AQ442" s="180"/>
      <c r="AR442" s="180"/>
      <c r="AS442" s="180"/>
      <c r="AT442" s="180"/>
      <c r="AU442" s="180"/>
      <c r="AV442" s="180"/>
      <c r="AW442" s="180"/>
    </row>
    <row r="443" spans="1:49" x14ac:dyDescent="0.25">
      <c r="A443" s="181"/>
      <c r="B443" s="181"/>
      <c r="C443" s="181"/>
      <c r="D443" s="181"/>
      <c r="E443" s="181"/>
      <c r="F443" s="181"/>
      <c r="G443" s="181"/>
      <c r="H443" s="181"/>
      <c r="I443" s="181"/>
      <c r="J443" s="181"/>
      <c r="K443" s="181"/>
      <c r="L443" s="181"/>
      <c r="M443" s="181"/>
      <c r="N443" s="181"/>
      <c r="O443" s="181"/>
      <c r="P443" s="181"/>
      <c r="Q443" s="181"/>
      <c r="R443" s="181"/>
      <c r="S443" s="181"/>
      <c r="T443" s="181"/>
      <c r="U443" s="181"/>
      <c r="V443" s="181"/>
      <c r="W443" s="181"/>
      <c r="X443" s="181"/>
      <c r="Y443" s="181"/>
      <c r="Z443" s="181"/>
      <c r="AA443" s="181"/>
      <c r="AB443" s="181"/>
      <c r="AC443" s="181"/>
      <c r="AD443" s="181"/>
      <c r="AE443" s="181"/>
      <c r="AF443" s="181"/>
      <c r="AG443" s="181"/>
      <c r="AH443" s="181"/>
      <c r="AI443" s="181"/>
      <c r="AJ443" s="180"/>
      <c r="AK443" s="180"/>
      <c r="AL443" s="180"/>
      <c r="AM443" s="180"/>
      <c r="AN443" s="180"/>
      <c r="AO443" s="180"/>
      <c r="AP443" s="180"/>
      <c r="AQ443" s="180"/>
      <c r="AR443" s="180"/>
      <c r="AS443" s="180"/>
      <c r="AT443" s="180"/>
      <c r="AU443" s="180"/>
      <c r="AV443" s="180"/>
      <c r="AW443" s="180"/>
    </row>
    <row r="444" spans="1:49" x14ac:dyDescent="0.25">
      <c r="A444" s="181"/>
      <c r="B444" s="181"/>
      <c r="C444" s="181"/>
      <c r="D444" s="181"/>
      <c r="E444" s="181"/>
      <c r="F444" s="181"/>
      <c r="G444" s="181"/>
      <c r="H444" s="181"/>
      <c r="I444" s="181"/>
      <c r="J444" s="181"/>
      <c r="K444" s="181"/>
      <c r="L444" s="181"/>
      <c r="M444" s="181"/>
      <c r="N444" s="181"/>
      <c r="O444" s="181"/>
      <c r="P444" s="181"/>
      <c r="Q444" s="181"/>
      <c r="R444" s="181"/>
      <c r="S444" s="181"/>
      <c r="T444" s="181"/>
      <c r="U444" s="181"/>
      <c r="V444" s="181"/>
      <c r="W444" s="181"/>
      <c r="X444" s="181"/>
      <c r="Y444" s="181"/>
      <c r="Z444" s="181"/>
      <c r="AA444" s="181"/>
      <c r="AB444" s="181"/>
      <c r="AC444" s="181"/>
      <c r="AD444" s="181"/>
      <c r="AE444" s="181"/>
      <c r="AF444" s="181"/>
      <c r="AG444" s="181"/>
      <c r="AH444" s="181"/>
      <c r="AI444" s="181"/>
      <c r="AJ444" s="180"/>
      <c r="AK444" s="180"/>
      <c r="AL444" s="180"/>
      <c r="AM444" s="180"/>
      <c r="AN444" s="180"/>
      <c r="AO444" s="180"/>
      <c r="AP444" s="180"/>
      <c r="AQ444" s="180"/>
      <c r="AR444" s="180"/>
      <c r="AS444" s="180"/>
      <c r="AT444" s="180"/>
      <c r="AU444" s="180"/>
      <c r="AV444" s="180"/>
      <c r="AW444" s="180"/>
    </row>
    <row r="445" spans="1:49" x14ac:dyDescent="0.25">
      <c r="A445" s="181"/>
      <c r="B445" s="181"/>
      <c r="C445" s="181"/>
      <c r="D445" s="181"/>
      <c r="E445" s="181"/>
      <c r="F445" s="181"/>
      <c r="G445" s="181"/>
      <c r="H445" s="181"/>
      <c r="I445" s="181"/>
      <c r="J445" s="181"/>
      <c r="K445" s="181"/>
      <c r="L445" s="181"/>
      <c r="M445" s="181"/>
      <c r="N445" s="181"/>
      <c r="O445" s="181"/>
      <c r="P445" s="181"/>
      <c r="Q445" s="181"/>
      <c r="R445" s="181"/>
      <c r="S445" s="181"/>
      <c r="T445" s="181"/>
      <c r="U445" s="181"/>
      <c r="V445" s="181"/>
      <c r="W445" s="181"/>
      <c r="X445" s="181"/>
      <c r="Y445" s="181"/>
      <c r="Z445" s="181"/>
      <c r="AA445" s="181"/>
      <c r="AB445" s="181"/>
      <c r="AC445" s="181"/>
      <c r="AD445" s="181"/>
      <c r="AE445" s="181"/>
      <c r="AF445" s="181"/>
      <c r="AG445" s="181"/>
      <c r="AH445" s="181"/>
      <c r="AI445" s="181"/>
      <c r="AJ445" s="180"/>
      <c r="AK445" s="180"/>
      <c r="AL445" s="180"/>
      <c r="AM445" s="180"/>
      <c r="AN445" s="180"/>
      <c r="AO445" s="180"/>
      <c r="AP445" s="180"/>
      <c r="AQ445" s="180"/>
      <c r="AR445" s="180"/>
      <c r="AS445" s="180"/>
      <c r="AT445" s="180"/>
      <c r="AU445" s="180"/>
      <c r="AV445" s="180"/>
      <c r="AW445" s="180"/>
    </row>
    <row r="446" spans="1:49" x14ac:dyDescent="0.25">
      <c r="A446" s="181"/>
      <c r="B446" s="181"/>
      <c r="C446" s="181"/>
      <c r="D446" s="181"/>
      <c r="E446" s="181"/>
      <c r="F446" s="181"/>
      <c r="G446" s="181"/>
      <c r="H446" s="181"/>
      <c r="I446" s="181"/>
      <c r="J446" s="181"/>
      <c r="K446" s="181"/>
      <c r="L446" s="181"/>
      <c r="M446" s="181"/>
      <c r="N446" s="181"/>
      <c r="O446" s="181"/>
      <c r="P446" s="181"/>
      <c r="Q446" s="181"/>
      <c r="R446" s="181"/>
      <c r="S446" s="181"/>
      <c r="T446" s="181"/>
      <c r="U446" s="181"/>
      <c r="V446" s="181"/>
      <c r="W446" s="181"/>
      <c r="X446" s="181"/>
      <c r="Y446" s="181"/>
      <c r="Z446" s="181"/>
      <c r="AA446" s="181"/>
      <c r="AB446" s="181"/>
      <c r="AC446" s="181"/>
      <c r="AD446" s="181"/>
      <c r="AE446" s="181"/>
      <c r="AF446" s="181"/>
      <c r="AG446" s="181"/>
      <c r="AH446" s="181"/>
      <c r="AI446" s="181"/>
      <c r="AJ446" s="180"/>
      <c r="AK446" s="180"/>
      <c r="AL446" s="180"/>
      <c r="AM446" s="180"/>
      <c r="AN446" s="180"/>
      <c r="AO446" s="180"/>
      <c r="AP446" s="180"/>
      <c r="AQ446" s="180"/>
      <c r="AR446" s="180"/>
      <c r="AS446" s="180"/>
      <c r="AT446" s="180"/>
      <c r="AU446" s="180"/>
      <c r="AV446" s="180"/>
      <c r="AW446" s="180"/>
    </row>
    <row r="447" spans="1:49" x14ac:dyDescent="0.25">
      <c r="A447" s="181"/>
      <c r="B447" s="181"/>
      <c r="C447" s="181"/>
      <c r="D447" s="181"/>
      <c r="E447" s="181"/>
      <c r="F447" s="181"/>
      <c r="G447" s="181"/>
      <c r="H447" s="181"/>
      <c r="I447" s="181"/>
      <c r="J447" s="181"/>
      <c r="K447" s="181"/>
      <c r="L447" s="181"/>
      <c r="M447" s="181"/>
      <c r="N447" s="181"/>
      <c r="O447" s="181"/>
      <c r="P447" s="181"/>
      <c r="Q447" s="181"/>
      <c r="R447" s="181"/>
      <c r="S447" s="181"/>
      <c r="T447" s="181"/>
      <c r="U447" s="181"/>
      <c r="V447" s="181"/>
      <c r="W447" s="181"/>
      <c r="X447" s="181"/>
      <c r="Y447" s="181"/>
      <c r="Z447" s="181"/>
      <c r="AA447" s="181"/>
      <c r="AB447" s="181"/>
      <c r="AC447" s="181"/>
      <c r="AD447" s="181"/>
      <c r="AE447" s="181"/>
      <c r="AF447" s="181"/>
      <c r="AG447" s="181"/>
      <c r="AH447" s="181"/>
      <c r="AI447" s="181"/>
      <c r="AJ447" s="180"/>
      <c r="AK447" s="180"/>
      <c r="AL447" s="180"/>
      <c r="AM447" s="180"/>
      <c r="AN447" s="180"/>
      <c r="AO447" s="180"/>
      <c r="AP447" s="180"/>
      <c r="AQ447" s="180"/>
      <c r="AR447" s="180"/>
      <c r="AS447" s="180"/>
      <c r="AT447" s="180"/>
      <c r="AU447" s="180"/>
      <c r="AV447" s="180"/>
      <c r="AW447" s="180"/>
    </row>
    <row r="448" spans="1:49" x14ac:dyDescent="0.25">
      <c r="A448" s="181"/>
      <c r="B448" s="181"/>
      <c r="C448" s="181"/>
      <c r="D448" s="181"/>
      <c r="E448" s="181"/>
      <c r="F448" s="181"/>
      <c r="G448" s="181"/>
      <c r="H448" s="181"/>
      <c r="I448" s="181"/>
      <c r="J448" s="181"/>
      <c r="K448" s="181"/>
      <c r="L448" s="181"/>
      <c r="M448" s="181"/>
      <c r="N448" s="181"/>
      <c r="O448" s="181"/>
      <c r="P448" s="181"/>
      <c r="Q448" s="181"/>
      <c r="R448" s="181"/>
      <c r="S448" s="181"/>
      <c r="T448" s="181"/>
      <c r="U448" s="181"/>
      <c r="V448" s="181"/>
      <c r="W448" s="181"/>
      <c r="X448" s="181"/>
      <c r="Y448" s="181"/>
      <c r="Z448" s="181"/>
      <c r="AA448" s="181"/>
      <c r="AB448" s="181"/>
      <c r="AC448" s="181"/>
      <c r="AD448" s="181"/>
      <c r="AE448" s="181"/>
      <c r="AF448" s="181"/>
      <c r="AG448" s="181"/>
      <c r="AH448" s="181"/>
      <c r="AI448" s="181"/>
      <c r="AJ448" s="180"/>
      <c r="AK448" s="180"/>
      <c r="AL448" s="180"/>
      <c r="AM448" s="180"/>
      <c r="AN448" s="180"/>
      <c r="AO448" s="180"/>
      <c r="AP448" s="180"/>
      <c r="AQ448" s="180"/>
      <c r="AR448" s="180"/>
      <c r="AS448" s="180"/>
      <c r="AT448" s="180"/>
      <c r="AU448" s="180"/>
      <c r="AV448" s="180"/>
      <c r="AW448" s="180"/>
    </row>
    <row r="449" spans="1:49" x14ac:dyDescent="0.25">
      <c r="A449" s="181"/>
      <c r="B449" s="181"/>
      <c r="C449" s="181"/>
      <c r="D449" s="181"/>
      <c r="E449" s="181"/>
      <c r="F449" s="181"/>
      <c r="G449" s="181"/>
      <c r="H449" s="181"/>
      <c r="I449" s="181"/>
      <c r="J449" s="181"/>
      <c r="K449" s="181"/>
      <c r="L449" s="181"/>
      <c r="M449" s="181"/>
      <c r="N449" s="181"/>
      <c r="O449" s="181"/>
      <c r="P449" s="181"/>
      <c r="Q449" s="181"/>
      <c r="R449" s="181"/>
      <c r="S449" s="181"/>
      <c r="T449" s="181"/>
      <c r="U449" s="181"/>
      <c r="V449" s="181"/>
      <c r="W449" s="181"/>
      <c r="X449" s="181"/>
      <c r="Y449" s="181"/>
      <c r="Z449" s="181"/>
      <c r="AA449" s="181"/>
      <c r="AB449" s="181"/>
      <c r="AC449" s="181"/>
      <c r="AD449" s="181"/>
      <c r="AE449" s="181"/>
      <c r="AF449" s="181"/>
      <c r="AG449" s="181"/>
      <c r="AH449" s="181"/>
      <c r="AI449" s="181"/>
      <c r="AJ449" s="180"/>
      <c r="AK449" s="180"/>
      <c r="AL449" s="180"/>
      <c r="AM449" s="180"/>
      <c r="AN449" s="180"/>
      <c r="AO449" s="180"/>
      <c r="AP449" s="180"/>
      <c r="AQ449" s="180"/>
      <c r="AR449" s="180"/>
      <c r="AS449" s="180"/>
      <c r="AT449" s="180"/>
      <c r="AU449" s="180"/>
      <c r="AV449" s="180"/>
      <c r="AW449" s="180"/>
    </row>
    <row r="450" spans="1:49" x14ac:dyDescent="0.25">
      <c r="A450" s="181"/>
      <c r="B450" s="181"/>
      <c r="C450" s="181"/>
      <c r="D450" s="181"/>
      <c r="E450" s="181"/>
      <c r="F450" s="181"/>
      <c r="G450" s="181"/>
      <c r="H450" s="181"/>
      <c r="I450" s="181"/>
      <c r="J450" s="181"/>
      <c r="K450" s="181"/>
      <c r="L450" s="181"/>
      <c r="M450" s="181"/>
      <c r="N450" s="181"/>
      <c r="O450" s="181"/>
      <c r="P450" s="181"/>
      <c r="Q450" s="181"/>
      <c r="R450" s="181"/>
      <c r="S450" s="181"/>
      <c r="T450" s="181"/>
      <c r="U450" s="181"/>
      <c r="V450" s="181"/>
      <c r="W450" s="181"/>
      <c r="X450" s="181"/>
      <c r="Y450" s="181"/>
      <c r="Z450" s="181"/>
      <c r="AA450" s="181"/>
      <c r="AB450" s="181"/>
      <c r="AC450" s="181"/>
      <c r="AD450" s="181"/>
      <c r="AE450" s="181"/>
      <c r="AF450" s="181"/>
      <c r="AG450" s="181"/>
      <c r="AH450" s="181"/>
      <c r="AI450" s="181"/>
      <c r="AJ450" s="180"/>
      <c r="AK450" s="180"/>
      <c r="AL450" s="180"/>
      <c r="AM450" s="180"/>
      <c r="AN450" s="180"/>
      <c r="AO450" s="180"/>
      <c r="AP450" s="180"/>
      <c r="AQ450" s="180"/>
      <c r="AR450" s="180"/>
      <c r="AS450" s="180"/>
      <c r="AT450" s="180"/>
      <c r="AU450" s="180"/>
      <c r="AV450" s="180"/>
      <c r="AW450" s="180"/>
    </row>
    <row r="451" spans="1:49" x14ac:dyDescent="0.25">
      <c r="A451" s="181"/>
      <c r="B451" s="181"/>
      <c r="C451" s="181"/>
      <c r="D451" s="181"/>
      <c r="E451" s="181"/>
      <c r="F451" s="181"/>
      <c r="G451" s="181"/>
      <c r="H451" s="181"/>
      <c r="I451" s="181"/>
      <c r="J451" s="181"/>
      <c r="K451" s="181"/>
      <c r="L451" s="181"/>
      <c r="M451" s="181"/>
      <c r="N451" s="181"/>
      <c r="O451" s="181"/>
      <c r="P451" s="181"/>
      <c r="Q451" s="181"/>
      <c r="R451" s="181"/>
      <c r="S451" s="181"/>
      <c r="T451" s="181"/>
      <c r="U451" s="181"/>
      <c r="V451" s="181"/>
      <c r="W451" s="181"/>
      <c r="X451" s="181"/>
      <c r="Y451" s="181"/>
      <c r="Z451" s="181"/>
      <c r="AA451" s="181"/>
      <c r="AB451" s="181"/>
      <c r="AC451" s="181"/>
      <c r="AD451" s="181"/>
      <c r="AE451" s="181"/>
      <c r="AF451" s="181"/>
      <c r="AG451" s="181"/>
      <c r="AH451" s="181"/>
      <c r="AI451" s="181"/>
      <c r="AJ451" s="180"/>
      <c r="AK451" s="180"/>
      <c r="AL451" s="180"/>
      <c r="AM451" s="180"/>
      <c r="AN451" s="180"/>
      <c r="AO451" s="180"/>
      <c r="AP451" s="180"/>
      <c r="AQ451" s="180"/>
      <c r="AR451" s="180"/>
      <c r="AS451" s="180"/>
      <c r="AT451" s="180"/>
      <c r="AU451" s="180"/>
      <c r="AV451" s="180"/>
      <c r="AW451" s="180"/>
    </row>
    <row r="452" spans="1:49" x14ac:dyDescent="0.25">
      <c r="A452" s="181"/>
      <c r="B452" s="181"/>
      <c r="C452" s="181"/>
      <c r="D452" s="181"/>
      <c r="E452" s="181"/>
      <c r="F452" s="181"/>
      <c r="G452" s="181"/>
      <c r="H452" s="181"/>
      <c r="I452" s="181"/>
      <c r="J452" s="181"/>
      <c r="K452" s="181"/>
      <c r="L452" s="181"/>
      <c r="M452" s="181"/>
      <c r="N452" s="181"/>
      <c r="O452" s="181"/>
      <c r="P452" s="181"/>
      <c r="Q452" s="181"/>
      <c r="R452" s="181"/>
      <c r="S452" s="181"/>
      <c r="T452" s="181"/>
      <c r="U452" s="181"/>
      <c r="V452" s="181"/>
      <c r="W452" s="181"/>
      <c r="X452" s="181"/>
      <c r="Y452" s="181"/>
      <c r="Z452" s="181"/>
      <c r="AA452" s="181"/>
      <c r="AB452" s="181"/>
      <c r="AC452" s="181"/>
      <c r="AD452" s="181"/>
      <c r="AE452" s="181"/>
      <c r="AF452" s="181"/>
      <c r="AG452" s="181"/>
      <c r="AH452" s="181"/>
      <c r="AI452" s="181"/>
      <c r="AJ452" s="180"/>
      <c r="AK452" s="180"/>
      <c r="AL452" s="180"/>
      <c r="AM452" s="180"/>
      <c r="AN452" s="180"/>
      <c r="AO452" s="180"/>
      <c r="AP452" s="180"/>
      <c r="AQ452" s="180"/>
      <c r="AR452" s="180"/>
      <c r="AS452" s="180"/>
      <c r="AT452" s="180"/>
      <c r="AU452" s="180"/>
      <c r="AV452" s="180"/>
      <c r="AW452" s="180"/>
    </row>
    <row r="453" spans="1:49" x14ac:dyDescent="0.25">
      <c r="A453" s="181"/>
      <c r="B453" s="181"/>
      <c r="C453" s="181"/>
      <c r="D453" s="181"/>
      <c r="E453" s="181"/>
      <c r="F453" s="181"/>
      <c r="G453" s="181"/>
      <c r="H453" s="181"/>
      <c r="I453" s="181"/>
      <c r="J453" s="181"/>
      <c r="K453" s="181"/>
      <c r="L453" s="181"/>
      <c r="M453" s="181"/>
      <c r="N453" s="181"/>
      <c r="O453" s="181"/>
      <c r="P453" s="181"/>
      <c r="Q453" s="181"/>
      <c r="R453" s="181"/>
      <c r="S453" s="181"/>
      <c r="T453" s="181"/>
      <c r="U453" s="181"/>
      <c r="V453" s="181"/>
      <c r="W453" s="181"/>
      <c r="X453" s="181"/>
      <c r="Y453" s="181"/>
      <c r="Z453" s="181"/>
      <c r="AA453" s="181"/>
      <c r="AB453" s="181"/>
      <c r="AC453" s="181"/>
      <c r="AD453" s="181"/>
      <c r="AE453" s="181"/>
      <c r="AF453" s="181"/>
      <c r="AG453" s="181"/>
      <c r="AH453" s="181"/>
      <c r="AI453" s="181"/>
      <c r="AJ453" s="180"/>
      <c r="AK453" s="180"/>
      <c r="AL453" s="180"/>
      <c r="AM453" s="180"/>
      <c r="AN453" s="180"/>
      <c r="AO453" s="180"/>
      <c r="AP453" s="180"/>
      <c r="AQ453" s="180"/>
      <c r="AR453" s="180"/>
      <c r="AS453" s="180"/>
      <c r="AT453" s="180"/>
      <c r="AU453" s="180"/>
      <c r="AV453" s="180"/>
      <c r="AW453" s="180"/>
    </row>
    <row r="454" spans="1:49" x14ac:dyDescent="0.25">
      <c r="A454" s="181"/>
      <c r="B454" s="181"/>
      <c r="C454" s="181"/>
      <c r="D454" s="181"/>
      <c r="E454" s="181"/>
      <c r="F454" s="181"/>
      <c r="G454" s="181"/>
      <c r="H454" s="181"/>
      <c r="I454" s="181"/>
      <c r="J454" s="181"/>
      <c r="K454" s="181"/>
      <c r="L454" s="181"/>
      <c r="M454" s="181"/>
      <c r="N454" s="181"/>
      <c r="O454" s="181"/>
      <c r="P454" s="181"/>
      <c r="Q454" s="181"/>
      <c r="R454" s="181"/>
      <c r="S454" s="181"/>
      <c r="T454" s="181"/>
      <c r="U454" s="181"/>
      <c r="V454" s="181"/>
      <c r="W454" s="181"/>
      <c r="X454" s="181"/>
      <c r="Y454" s="181"/>
      <c r="Z454" s="181"/>
      <c r="AA454" s="181"/>
      <c r="AB454" s="181"/>
      <c r="AC454" s="181"/>
      <c r="AD454" s="181"/>
      <c r="AE454" s="181"/>
      <c r="AF454" s="181"/>
      <c r="AG454" s="181"/>
      <c r="AH454" s="181"/>
      <c r="AI454" s="181"/>
      <c r="AJ454" s="180"/>
      <c r="AK454" s="180"/>
      <c r="AL454" s="180"/>
      <c r="AM454" s="180"/>
      <c r="AN454" s="180"/>
      <c r="AO454" s="180"/>
      <c r="AP454" s="180"/>
      <c r="AQ454" s="180"/>
      <c r="AR454" s="180"/>
      <c r="AS454" s="180"/>
      <c r="AT454" s="180"/>
      <c r="AU454" s="180"/>
      <c r="AV454" s="180"/>
      <c r="AW454" s="180"/>
    </row>
    <row r="455" spans="1:49" x14ac:dyDescent="0.25">
      <c r="A455" s="181"/>
      <c r="B455" s="181"/>
      <c r="C455" s="181"/>
      <c r="D455" s="181"/>
      <c r="E455" s="181"/>
      <c r="F455" s="181"/>
      <c r="G455" s="181"/>
      <c r="H455" s="181"/>
      <c r="I455" s="181"/>
      <c r="J455" s="181"/>
      <c r="K455" s="181"/>
      <c r="L455" s="181"/>
      <c r="M455" s="181"/>
      <c r="N455" s="181"/>
      <c r="O455" s="181"/>
      <c r="P455" s="181"/>
      <c r="Q455" s="181"/>
      <c r="R455" s="181"/>
      <c r="S455" s="181"/>
      <c r="T455" s="181"/>
      <c r="U455" s="181"/>
      <c r="V455" s="181"/>
      <c r="W455" s="181"/>
      <c r="X455" s="181"/>
      <c r="Y455" s="181"/>
      <c r="Z455" s="181"/>
      <c r="AA455" s="181"/>
      <c r="AB455" s="181"/>
      <c r="AC455" s="181"/>
      <c r="AD455" s="181"/>
      <c r="AE455" s="181"/>
      <c r="AF455" s="181"/>
      <c r="AG455" s="181"/>
      <c r="AH455" s="181"/>
      <c r="AI455" s="181"/>
      <c r="AJ455" s="180"/>
      <c r="AK455" s="180"/>
      <c r="AL455" s="180"/>
      <c r="AM455" s="180"/>
      <c r="AN455" s="180"/>
      <c r="AO455" s="180"/>
      <c r="AP455" s="180"/>
      <c r="AQ455" s="180"/>
      <c r="AR455" s="180"/>
      <c r="AS455" s="180"/>
      <c r="AT455" s="180"/>
      <c r="AU455" s="180"/>
      <c r="AV455" s="180"/>
      <c r="AW455" s="180"/>
    </row>
    <row r="456" spans="1:49" x14ac:dyDescent="0.25">
      <c r="A456" s="181"/>
      <c r="B456" s="181"/>
      <c r="C456" s="181"/>
      <c r="D456" s="181"/>
      <c r="E456" s="181"/>
      <c r="F456" s="181"/>
      <c r="G456" s="181"/>
      <c r="H456" s="181"/>
      <c r="I456" s="181"/>
      <c r="J456" s="181"/>
      <c r="K456" s="181"/>
      <c r="L456" s="181"/>
      <c r="M456" s="181"/>
      <c r="N456" s="181"/>
      <c r="O456" s="181"/>
      <c r="P456" s="181"/>
      <c r="Q456" s="181"/>
      <c r="R456" s="181"/>
      <c r="S456" s="181"/>
      <c r="T456" s="181"/>
      <c r="U456" s="181"/>
      <c r="V456" s="181"/>
      <c r="W456" s="181"/>
      <c r="X456" s="181"/>
      <c r="Y456" s="181"/>
      <c r="Z456" s="181"/>
      <c r="AA456" s="181"/>
      <c r="AB456" s="181"/>
      <c r="AC456" s="181"/>
      <c r="AD456" s="181"/>
      <c r="AE456" s="181"/>
      <c r="AF456" s="181"/>
      <c r="AG456" s="181"/>
      <c r="AH456" s="181"/>
      <c r="AI456" s="181"/>
      <c r="AJ456" s="180"/>
      <c r="AK456" s="180"/>
      <c r="AL456" s="180"/>
      <c r="AM456" s="180"/>
      <c r="AN456" s="180"/>
      <c r="AO456" s="180"/>
      <c r="AP456" s="180"/>
      <c r="AQ456" s="180"/>
      <c r="AR456" s="180"/>
      <c r="AS456" s="180"/>
      <c r="AT456" s="180"/>
      <c r="AU456" s="180"/>
      <c r="AV456" s="180"/>
      <c r="AW456" s="180"/>
    </row>
    <row r="457" spans="1:49" x14ac:dyDescent="0.25">
      <c r="A457" s="181"/>
      <c r="B457" s="181"/>
      <c r="C457" s="181"/>
      <c r="D457" s="181"/>
      <c r="E457" s="181"/>
      <c r="F457" s="181"/>
      <c r="G457" s="181"/>
      <c r="H457" s="181"/>
      <c r="I457" s="181"/>
      <c r="J457" s="181"/>
      <c r="K457" s="181"/>
      <c r="L457" s="181"/>
      <c r="M457" s="181"/>
      <c r="N457" s="181"/>
      <c r="O457" s="181"/>
      <c r="P457" s="181"/>
      <c r="Q457" s="181"/>
      <c r="R457" s="181"/>
      <c r="S457" s="181"/>
      <c r="T457" s="181"/>
      <c r="U457" s="181"/>
      <c r="V457" s="181"/>
      <c r="W457" s="181"/>
      <c r="X457" s="181"/>
      <c r="Y457" s="181"/>
      <c r="Z457" s="181"/>
      <c r="AA457" s="181"/>
      <c r="AB457" s="181"/>
      <c r="AC457" s="181"/>
      <c r="AD457" s="181"/>
      <c r="AE457" s="181"/>
      <c r="AF457" s="181"/>
      <c r="AG457" s="181"/>
      <c r="AH457" s="181"/>
      <c r="AI457" s="181"/>
      <c r="AJ457" s="180"/>
      <c r="AK457" s="180"/>
      <c r="AL457" s="180"/>
      <c r="AM457" s="180"/>
      <c r="AN457" s="180"/>
      <c r="AO457" s="180"/>
      <c r="AP457" s="180"/>
      <c r="AQ457" s="180"/>
      <c r="AR457" s="180"/>
      <c r="AS457" s="180"/>
      <c r="AT457" s="180"/>
      <c r="AU457" s="180"/>
      <c r="AV457" s="180"/>
      <c r="AW457" s="180"/>
    </row>
    <row r="458" spans="1:49" x14ac:dyDescent="0.25">
      <c r="A458" s="181"/>
      <c r="B458" s="181"/>
      <c r="C458" s="181"/>
      <c r="D458" s="181"/>
      <c r="E458" s="181"/>
      <c r="F458" s="181"/>
      <c r="G458" s="181"/>
      <c r="H458" s="181"/>
      <c r="I458" s="181"/>
      <c r="J458" s="181"/>
      <c r="K458" s="181"/>
      <c r="L458" s="181"/>
      <c r="M458" s="181"/>
      <c r="N458" s="181"/>
      <c r="O458" s="181"/>
      <c r="P458" s="181"/>
      <c r="Q458" s="181"/>
      <c r="R458" s="181"/>
      <c r="S458" s="181"/>
      <c r="T458" s="181"/>
      <c r="U458" s="181"/>
      <c r="V458" s="181"/>
      <c r="W458" s="181"/>
      <c r="X458" s="181"/>
      <c r="Y458" s="181"/>
      <c r="Z458" s="181"/>
      <c r="AA458" s="181"/>
      <c r="AB458" s="181"/>
      <c r="AC458" s="181"/>
      <c r="AD458" s="181"/>
      <c r="AE458" s="181"/>
      <c r="AF458" s="181"/>
      <c r="AG458" s="181"/>
      <c r="AH458" s="181"/>
      <c r="AI458" s="181"/>
      <c r="AJ458" s="180"/>
      <c r="AK458" s="180"/>
      <c r="AL458" s="180"/>
      <c r="AM458" s="180"/>
      <c r="AN458" s="180"/>
      <c r="AO458" s="180"/>
      <c r="AP458" s="180"/>
      <c r="AQ458" s="180"/>
      <c r="AR458" s="180"/>
      <c r="AS458" s="180"/>
      <c r="AT458" s="180"/>
      <c r="AU458" s="180"/>
      <c r="AV458" s="180"/>
      <c r="AW458" s="180"/>
    </row>
    <row r="459" spans="1:49" x14ac:dyDescent="0.25">
      <c r="A459" s="181"/>
      <c r="B459" s="181"/>
      <c r="C459" s="181"/>
      <c r="D459" s="181"/>
      <c r="E459" s="181"/>
      <c r="F459" s="181"/>
      <c r="G459" s="181"/>
      <c r="H459" s="181"/>
      <c r="I459" s="181"/>
      <c r="J459" s="181"/>
      <c r="K459" s="181"/>
      <c r="L459" s="181"/>
      <c r="M459" s="181"/>
      <c r="N459" s="181"/>
      <c r="O459" s="181"/>
      <c r="P459" s="181"/>
      <c r="Q459" s="181"/>
      <c r="R459" s="181"/>
      <c r="S459" s="181"/>
      <c r="T459" s="181"/>
      <c r="U459" s="181"/>
      <c r="V459" s="181"/>
      <c r="W459" s="181"/>
      <c r="X459" s="181"/>
      <c r="Y459" s="181"/>
      <c r="Z459" s="181"/>
      <c r="AA459" s="181"/>
      <c r="AB459" s="181"/>
      <c r="AC459" s="181"/>
      <c r="AD459" s="181"/>
      <c r="AE459" s="181"/>
      <c r="AF459" s="181"/>
      <c r="AG459" s="181"/>
      <c r="AH459" s="181"/>
      <c r="AI459" s="181"/>
      <c r="AJ459" s="180"/>
      <c r="AK459" s="180"/>
      <c r="AL459" s="180"/>
      <c r="AM459" s="180"/>
      <c r="AN459" s="180"/>
      <c r="AO459" s="180"/>
      <c r="AP459" s="180"/>
      <c r="AQ459" s="180"/>
      <c r="AR459" s="180"/>
      <c r="AS459" s="180"/>
      <c r="AT459" s="180"/>
      <c r="AU459" s="180"/>
      <c r="AV459" s="180"/>
      <c r="AW459" s="180"/>
    </row>
    <row r="460" spans="1:49" x14ac:dyDescent="0.25">
      <c r="A460" s="181"/>
      <c r="B460" s="181"/>
      <c r="C460" s="181"/>
      <c r="D460" s="181"/>
      <c r="E460" s="181"/>
      <c r="F460" s="181"/>
      <c r="G460" s="181"/>
      <c r="H460" s="181"/>
      <c r="I460" s="181"/>
      <c r="J460" s="181"/>
      <c r="K460" s="181"/>
      <c r="L460" s="181"/>
      <c r="M460" s="181"/>
      <c r="N460" s="181"/>
      <c r="O460" s="181"/>
      <c r="P460" s="181"/>
      <c r="Q460" s="181"/>
      <c r="R460" s="181"/>
      <c r="S460" s="181"/>
      <c r="T460" s="181"/>
      <c r="U460" s="181"/>
      <c r="V460" s="181"/>
      <c r="W460" s="181"/>
      <c r="X460" s="181"/>
      <c r="Y460" s="181"/>
      <c r="Z460" s="181"/>
      <c r="AA460" s="181"/>
      <c r="AB460" s="181"/>
      <c r="AC460" s="181"/>
      <c r="AD460" s="181"/>
      <c r="AE460" s="181"/>
      <c r="AF460" s="181"/>
      <c r="AG460" s="181"/>
      <c r="AH460" s="181"/>
      <c r="AI460" s="181"/>
      <c r="AJ460" s="180"/>
      <c r="AK460" s="180"/>
      <c r="AL460" s="180"/>
      <c r="AM460" s="180"/>
      <c r="AN460" s="180"/>
      <c r="AO460" s="180"/>
      <c r="AP460" s="180"/>
      <c r="AQ460" s="180"/>
      <c r="AR460" s="180"/>
      <c r="AS460" s="180"/>
      <c r="AT460" s="180"/>
      <c r="AU460" s="180"/>
      <c r="AV460" s="180"/>
      <c r="AW460" s="180"/>
    </row>
    <row r="461" spans="1:49" x14ac:dyDescent="0.25">
      <c r="A461" s="181"/>
      <c r="B461" s="181"/>
      <c r="C461" s="181"/>
      <c r="D461" s="181"/>
      <c r="E461" s="181"/>
      <c r="F461" s="181"/>
      <c r="G461" s="181"/>
      <c r="H461" s="181"/>
      <c r="I461" s="181"/>
      <c r="J461" s="181"/>
      <c r="K461" s="181"/>
      <c r="L461" s="181"/>
      <c r="M461" s="181"/>
      <c r="N461" s="181"/>
      <c r="O461" s="181"/>
      <c r="P461" s="181"/>
      <c r="Q461" s="181"/>
      <c r="R461" s="181"/>
      <c r="S461" s="181"/>
      <c r="T461" s="181"/>
      <c r="U461" s="181"/>
      <c r="V461" s="181"/>
      <c r="W461" s="181"/>
      <c r="X461" s="181"/>
      <c r="Y461" s="181"/>
      <c r="Z461" s="181"/>
      <c r="AA461" s="181"/>
      <c r="AB461" s="181"/>
      <c r="AC461" s="181"/>
      <c r="AD461" s="181"/>
      <c r="AE461" s="181"/>
      <c r="AF461" s="181"/>
      <c r="AG461" s="181"/>
      <c r="AH461" s="181"/>
      <c r="AI461" s="181"/>
      <c r="AJ461" s="180"/>
      <c r="AK461" s="180"/>
      <c r="AL461" s="180"/>
      <c r="AM461" s="180"/>
      <c r="AN461" s="180"/>
      <c r="AO461" s="180"/>
      <c r="AP461" s="180"/>
      <c r="AQ461" s="180"/>
      <c r="AR461" s="180"/>
      <c r="AS461" s="180"/>
      <c r="AT461" s="180"/>
      <c r="AU461" s="180"/>
      <c r="AV461" s="180"/>
      <c r="AW461" s="180"/>
    </row>
    <row r="462" spans="1:49" x14ac:dyDescent="0.25">
      <c r="A462" s="181"/>
      <c r="B462" s="181"/>
      <c r="C462" s="181"/>
      <c r="D462" s="181"/>
      <c r="E462" s="181"/>
      <c r="F462" s="181"/>
      <c r="G462" s="181"/>
      <c r="H462" s="181"/>
      <c r="I462" s="181"/>
      <c r="J462" s="181"/>
      <c r="K462" s="181"/>
      <c r="L462" s="181"/>
      <c r="M462" s="181"/>
      <c r="N462" s="181"/>
      <c r="O462" s="181"/>
      <c r="P462" s="181"/>
      <c r="Q462" s="181"/>
      <c r="R462" s="181"/>
      <c r="S462" s="181"/>
      <c r="T462" s="181"/>
      <c r="U462" s="181"/>
      <c r="V462" s="181"/>
      <c r="W462" s="181"/>
      <c r="X462" s="181"/>
      <c r="Y462" s="181"/>
      <c r="Z462" s="181"/>
      <c r="AA462" s="181"/>
      <c r="AB462" s="181"/>
      <c r="AC462" s="181"/>
      <c r="AD462" s="181"/>
      <c r="AE462" s="181"/>
      <c r="AF462" s="181"/>
      <c r="AG462" s="181"/>
      <c r="AH462" s="181"/>
      <c r="AI462" s="181"/>
      <c r="AJ462" s="180"/>
      <c r="AK462" s="180"/>
      <c r="AL462" s="180"/>
      <c r="AM462" s="180"/>
      <c r="AN462" s="180"/>
      <c r="AO462" s="180"/>
      <c r="AP462" s="180"/>
      <c r="AQ462" s="180"/>
      <c r="AR462" s="180"/>
      <c r="AS462" s="180"/>
      <c r="AT462" s="180"/>
      <c r="AU462" s="180"/>
      <c r="AV462" s="180"/>
      <c r="AW462" s="180"/>
    </row>
    <row r="463" spans="1:49" x14ac:dyDescent="0.25">
      <c r="A463" s="181"/>
      <c r="B463" s="181"/>
      <c r="C463" s="181"/>
      <c r="D463" s="181"/>
      <c r="E463" s="181"/>
      <c r="F463" s="181"/>
      <c r="G463" s="181"/>
      <c r="H463" s="181"/>
      <c r="I463" s="181"/>
      <c r="J463" s="181"/>
      <c r="K463" s="181"/>
      <c r="L463" s="181"/>
      <c r="M463" s="181"/>
      <c r="N463" s="181"/>
      <c r="O463" s="181"/>
      <c r="P463" s="181"/>
      <c r="Q463" s="181"/>
      <c r="R463" s="181"/>
      <c r="S463" s="181"/>
      <c r="T463" s="181"/>
      <c r="U463" s="181"/>
      <c r="V463" s="181"/>
      <c r="W463" s="181"/>
      <c r="X463" s="181"/>
      <c r="Y463" s="181"/>
      <c r="Z463" s="181"/>
      <c r="AA463" s="181"/>
      <c r="AB463" s="181"/>
      <c r="AC463" s="181"/>
      <c r="AD463" s="181"/>
      <c r="AE463" s="181"/>
      <c r="AF463" s="181"/>
      <c r="AG463" s="181"/>
      <c r="AH463" s="181"/>
      <c r="AI463" s="181"/>
      <c r="AJ463" s="180"/>
      <c r="AK463" s="180"/>
      <c r="AL463" s="180"/>
      <c r="AM463" s="180"/>
      <c r="AN463" s="180"/>
      <c r="AO463" s="180"/>
      <c r="AP463" s="180"/>
      <c r="AQ463" s="180"/>
      <c r="AR463" s="180"/>
      <c r="AS463" s="180"/>
      <c r="AT463" s="180"/>
      <c r="AU463" s="180"/>
      <c r="AV463" s="180"/>
      <c r="AW463" s="180"/>
    </row>
    <row r="464" spans="1:49" x14ac:dyDescent="0.25">
      <c r="A464" s="181"/>
      <c r="B464" s="181"/>
      <c r="C464" s="181"/>
      <c r="D464" s="181"/>
      <c r="E464" s="181"/>
      <c r="F464" s="181"/>
      <c r="G464" s="181"/>
      <c r="H464" s="181"/>
      <c r="I464" s="181"/>
      <c r="J464" s="181"/>
      <c r="K464" s="181"/>
      <c r="L464" s="181"/>
      <c r="M464" s="181"/>
      <c r="N464" s="181"/>
      <c r="O464" s="181"/>
      <c r="P464" s="181"/>
      <c r="Q464" s="181"/>
      <c r="R464" s="181"/>
      <c r="S464" s="181"/>
      <c r="T464" s="181"/>
      <c r="U464" s="181"/>
      <c r="V464" s="181"/>
      <c r="W464" s="181"/>
      <c r="X464" s="181"/>
      <c r="Y464" s="181"/>
      <c r="Z464" s="181"/>
      <c r="AA464" s="181"/>
      <c r="AB464" s="181"/>
      <c r="AC464" s="181"/>
      <c r="AD464" s="181"/>
      <c r="AE464" s="181"/>
      <c r="AF464" s="181"/>
      <c r="AG464" s="181"/>
      <c r="AH464" s="181"/>
      <c r="AI464" s="181"/>
      <c r="AJ464" s="180"/>
      <c r="AK464" s="180"/>
      <c r="AL464" s="180"/>
      <c r="AM464" s="180"/>
      <c r="AN464" s="180"/>
      <c r="AO464" s="180"/>
      <c r="AP464" s="180"/>
      <c r="AQ464" s="180"/>
      <c r="AR464" s="180"/>
      <c r="AS464" s="180"/>
      <c r="AT464" s="180"/>
      <c r="AU464" s="180"/>
      <c r="AV464" s="180"/>
      <c r="AW464" s="180"/>
    </row>
    <row r="465" spans="1:49" x14ac:dyDescent="0.25">
      <c r="A465" s="181"/>
      <c r="B465" s="181"/>
      <c r="C465" s="181"/>
      <c r="D465" s="181"/>
      <c r="E465" s="181"/>
      <c r="F465" s="181"/>
      <c r="G465" s="181"/>
      <c r="H465" s="181"/>
      <c r="I465" s="181"/>
      <c r="J465" s="181"/>
      <c r="K465" s="181"/>
      <c r="L465" s="181"/>
      <c r="M465" s="181"/>
      <c r="N465" s="181"/>
      <c r="O465" s="181"/>
      <c r="P465" s="181"/>
      <c r="Q465" s="181"/>
      <c r="R465" s="181"/>
      <c r="S465" s="181"/>
      <c r="T465" s="181"/>
      <c r="U465" s="181"/>
      <c r="V465" s="181"/>
      <c r="W465" s="181"/>
      <c r="X465" s="181"/>
      <c r="Y465" s="181"/>
      <c r="Z465" s="181"/>
      <c r="AA465" s="181"/>
      <c r="AB465" s="181"/>
      <c r="AC465" s="181"/>
      <c r="AD465" s="181"/>
      <c r="AE465" s="181"/>
      <c r="AF465" s="181"/>
      <c r="AG465" s="181"/>
      <c r="AH465" s="181"/>
      <c r="AI465" s="181"/>
      <c r="AJ465" s="180"/>
      <c r="AK465" s="180"/>
      <c r="AL465" s="180"/>
      <c r="AM465" s="180"/>
      <c r="AN465" s="180"/>
      <c r="AO465" s="180"/>
      <c r="AP465" s="180"/>
      <c r="AQ465" s="180"/>
      <c r="AR465" s="180"/>
      <c r="AS465" s="180"/>
      <c r="AT465" s="180"/>
      <c r="AU465" s="180"/>
      <c r="AV465" s="180"/>
      <c r="AW465" s="180"/>
    </row>
    <row r="466" spans="1:49" x14ac:dyDescent="0.25">
      <c r="A466" s="181"/>
      <c r="B466" s="181"/>
      <c r="C466" s="181"/>
      <c r="D466" s="181"/>
      <c r="E466" s="181"/>
      <c r="F466" s="181"/>
      <c r="G466" s="181"/>
      <c r="H466" s="181"/>
      <c r="I466" s="181"/>
      <c r="J466" s="181"/>
      <c r="K466" s="181"/>
      <c r="L466" s="181"/>
      <c r="M466" s="181"/>
      <c r="N466" s="181"/>
      <c r="O466" s="181"/>
      <c r="P466" s="181"/>
      <c r="Q466" s="181"/>
      <c r="R466" s="181"/>
      <c r="S466" s="181"/>
      <c r="T466" s="181"/>
      <c r="U466" s="181"/>
      <c r="V466" s="181"/>
      <c r="W466" s="181"/>
      <c r="X466" s="181"/>
      <c r="Y466" s="181"/>
      <c r="Z466" s="181"/>
      <c r="AA466" s="181"/>
      <c r="AB466" s="181"/>
      <c r="AC466" s="181"/>
      <c r="AD466" s="181"/>
      <c r="AE466" s="181"/>
      <c r="AF466" s="181"/>
      <c r="AG466" s="181"/>
      <c r="AH466" s="181"/>
      <c r="AI466" s="181"/>
      <c r="AJ466" s="180"/>
      <c r="AK466" s="180"/>
      <c r="AL466" s="180"/>
      <c r="AM466" s="180"/>
      <c r="AN466" s="180"/>
      <c r="AO466" s="180"/>
      <c r="AP466" s="180"/>
      <c r="AQ466" s="180"/>
      <c r="AR466" s="180"/>
      <c r="AS466" s="180"/>
      <c r="AT466" s="180"/>
      <c r="AU466" s="180"/>
      <c r="AV466" s="180"/>
      <c r="AW466" s="180"/>
    </row>
    <row r="467" spans="1:49" x14ac:dyDescent="0.25">
      <c r="A467" s="181"/>
      <c r="B467" s="181"/>
      <c r="C467" s="181"/>
      <c r="D467" s="181"/>
      <c r="E467" s="181"/>
      <c r="F467" s="181"/>
      <c r="G467" s="181"/>
      <c r="H467" s="181"/>
      <c r="I467" s="181"/>
      <c r="J467" s="181"/>
      <c r="K467" s="181"/>
      <c r="L467" s="181"/>
      <c r="M467" s="181"/>
      <c r="N467" s="181"/>
      <c r="O467" s="181"/>
      <c r="P467" s="181"/>
      <c r="Q467" s="181"/>
      <c r="R467" s="181"/>
      <c r="S467" s="181"/>
      <c r="T467" s="181"/>
      <c r="U467" s="181"/>
      <c r="V467" s="181"/>
      <c r="W467" s="181"/>
      <c r="X467" s="181"/>
      <c r="Y467" s="181"/>
      <c r="Z467" s="181"/>
      <c r="AA467" s="181"/>
      <c r="AB467" s="181"/>
      <c r="AC467" s="181"/>
      <c r="AD467" s="181"/>
      <c r="AE467" s="181"/>
      <c r="AF467" s="181"/>
      <c r="AG467" s="181"/>
      <c r="AH467" s="181"/>
      <c r="AI467" s="181"/>
      <c r="AJ467" s="180"/>
      <c r="AK467" s="180"/>
      <c r="AL467" s="180"/>
      <c r="AM467" s="180"/>
      <c r="AN467" s="180"/>
      <c r="AO467" s="180"/>
      <c r="AP467" s="180"/>
      <c r="AQ467" s="180"/>
      <c r="AR467" s="180"/>
      <c r="AS467" s="180"/>
      <c r="AT467" s="180"/>
      <c r="AU467" s="180"/>
      <c r="AV467" s="180"/>
      <c r="AW467" s="180"/>
    </row>
    <row r="468" spans="1:49" x14ac:dyDescent="0.25">
      <c r="A468" s="181"/>
      <c r="B468" s="181"/>
      <c r="C468" s="181"/>
      <c r="D468" s="181"/>
      <c r="E468" s="181"/>
      <c r="F468" s="181"/>
      <c r="G468" s="181"/>
      <c r="H468" s="181"/>
      <c r="I468" s="181"/>
      <c r="J468" s="181"/>
      <c r="K468" s="181"/>
      <c r="L468" s="181"/>
      <c r="M468" s="181"/>
      <c r="N468" s="181"/>
      <c r="O468" s="181"/>
      <c r="P468" s="181"/>
      <c r="Q468" s="181"/>
      <c r="R468" s="181"/>
      <c r="S468" s="181"/>
      <c r="T468" s="181"/>
      <c r="U468" s="181"/>
      <c r="V468" s="181"/>
      <c r="W468" s="181"/>
      <c r="X468" s="181"/>
      <c r="Y468" s="181"/>
      <c r="Z468" s="181"/>
      <c r="AA468" s="181"/>
      <c r="AB468" s="181"/>
      <c r="AC468" s="181"/>
      <c r="AD468" s="181"/>
      <c r="AE468" s="181"/>
      <c r="AF468" s="181"/>
      <c r="AG468" s="181"/>
      <c r="AH468" s="181"/>
      <c r="AI468" s="181"/>
      <c r="AJ468" s="180"/>
      <c r="AK468" s="180"/>
      <c r="AL468" s="180"/>
      <c r="AM468" s="180"/>
      <c r="AN468" s="180"/>
      <c r="AO468" s="180"/>
      <c r="AP468" s="180"/>
      <c r="AQ468" s="180"/>
      <c r="AR468" s="180"/>
      <c r="AS468" s="180"/>
      <c r="AT468" s="180"/>
      <c r="AU468" s="180"/>
      <c r="AV468" s="180"/>
      <c r="AW468" s="180"/>
    </row>
    <row r="469" spans="1:49" x14ac:dyDescent="0.25">
      <c r="A469" s="181"/>
      <c r="B469" s="181"/>
      <c r="C469" s="181"/>
      <c r="D469" s="181"/>
      <c r="E469" s="181"/>
      <c r="F469" s="181"/>
      <c r="G469" s="181"/>
      <c r="H469" s="181"/>
      <c r="I469" s="181"/>
      <c r="J469" s="181"/>
      <c r="K469" s="181"/>
      <c r="L469" s="181"/>
      <c r="M469" s="181"/>
      <c r="N469" s="181"/>
      <c r="O469" s="181"/>
      <c r="P469" s="181"/>
      <c r="Q469" s="181"/>
      <c r="R469" s="181"/>
      <c r="S469" s="181"/>
      <c r="T469" s="181"/>
      <c r="U469" s="181"/>
      <c r="V469" s="181"/>
      <c r="W469" s="181"/>
      <c r="X469" s="181"/>
      <c r="Y469" s="181"/>
      <c r="Z469" s="181"/>
      <c r="AA469" s="181"/>
      <c r="AB469" s="181"/>
      <c r="AC469" s="181"/>
      <c r="AD469" s="181"/>
      <c r="AE469" s="181"/>
      <c r="AF469" s="181"/>
      <c r="AG469" s="181"/>
      <c r="AH469" s="181"/>
      <c r="AI469" s="181"/>
      <c r="AJ469" s="180"/>
      <c r="AK469" s="180"/>
      <c r="AL469" s="180"/>
      <c r="AM469" s="180"/>
      <c r="AN469" s="180"/>
      <c r="AO469" s="180"/>
      <c r="AP469" s="180"/>
      <c r="AQ469" s="180"/>
      <c r="AR469" s="180"/>
      <c r="AS469" s="180"/>
      <c r="AT469" s="180"/>
      <c r="AU469" s="180"/>
      <c r="AV469" s="180"/>
      <c r="AW469" s="180"/>
    </row>
    <row r="470" spans="1:49" x14ac:dyDescent="0.25">
      <c r="A470" s="181"/>
      <c r="B470" s="181"/>
      <c r="C470" s="181"/>
      <c r="D470" s="181"/>
      <c r="E470" s="181"/>
      <c r="F470" s="181"/>
      <c r="G470" s="181"/>
      <c r="H470" s="181"/>
      <c r="I470" s="181"/>
      <c r="J470" s="181"/>
      <c r="K470" s="181"/>
      <c r="L470" s="181"/>
      <c r="M470" s="181"/>
      <c r="N470" s="181"/>
      <c r="O470" s="181"/>
      <c r="P470" s="181"/>
      <c r="Q470" s="181"/>
      <c r="R470" s="181"/>
      <c r="S470" s="181"/>
      <c r="T470" s="181"/>
      <c r="U470" s="181"/>
      <c r="V470" s="181"/>
      <c r="W470" s="181"/>
      <c r="X470" s="181"/>
      <c r="Y470" s="181"/>
      <c r="Z470" s="181"/>
      <c r="AA470" s="181"/>
      <c r="AB470" s="181"/>
      <c r="AC470" s="181"/>
      <c r="AD470" s="181"/>
      <c r="AE470" s="181"/>
      <c r="AF470" s="181"/>
      <c r="AG470" s="181"/>
      <c r="AH470" s="181"/>
      <c r="AI470" s="181"/>
      <c r="AJ470" s="180"/>
      <c r="AK470" s="180"/>
      <c r="AL470" s="180"/>
      <c r="AM470" s="180"/>
      <c r="AN470" s="180"/>
      <c r="AO470" s="180"/>
      <c r="AP470" s="180"/>
      <c r="AQ470" s="180"/>
      <c r="AR470" s="180"/>
      <c r="AS470" s="180"/>
      <c r="AT470" s="180"/>
      <c r="AU470" s="180"/>
      <c r="AV470" s="180"/>
      <c r="AW470" s="180"/>
    </row>
    <row r="471" spans="1:49" x14ac:dyDescent="0.25">
      <c r="A471" s="181"/>
      <c r="B471" s="181"/>
      <c r="C471" s="181"/>
      <c r="D471" s="181"/>
      <c r="E471" s="181"/>
      <c r="F471" s="181"/>
      <c r="G471" s="181"/>
      <c r="H471" s="181"/>
      <c r="I471" s="181"/>
      <c r="J471" s="181"/>
      <c r="K471" s="181"/>
      <c r="L471" s="181"/>
      <c r="M471" s="181"/>
      <c r="N471" s="181"/>
      <c r="O471" s="181"/>
      <c r="P471" s="181"/>
      <c r="Q471" s="181"/>
      <c r="R471" s="181"/>
      <c r="S471" s="181"/>
      <c r="T471" s="181"/>
      <c r="U471" s="181"/>
      <c r="V471" s="181"/>
      <c r="W471" s="181"/>
      <c r="X471" s="181"/>
      <c r="Y471" s="181"/>
      <c r="Z471" s="181"/>
      <c r="AA471" s="181"/>
      <c r="AB471" s="181"/>
      <c r="AC471" s="181"/>
      <c r="AD471" s="181"/>
      <c r="AE471" s="181"/>
      <c r="AF471" s="181"/>
      <c r="AG471" s="181"/>
      <c r="AH471" s="181"/>
      <c r="AI471" s="181"/>
      <c r="AJ471" s="180"/>
      <c r="AK471" s="180"/>
      <c r="AL471" s="180"/>
      <c r="AM471" s="180"/>
      <c r="AN471" s="180"/>
      <c r="AO471" s="180"/>
      <c r="AP471" s="180"/>
      <c r="AQ471" s="180"/>
      <c r="AR471" s="180"/>
      <c r="AS471" s="180"/>
      <c r="AT471" s="180"/>
      <c r="AU471" s="180"/>
      <c r="AV471" s="180"/>
      <c r="AW471" s="180"/>
    </row>
    <row r="472" spans="1:49" x14ac:dyDescent="0.25">
      <c r="A472" s="181"/>
      <c r="B472" s="181"/>
      <c r="C472" s="181"/>
      <c r="D472" s="181"/>
      <c r="E472" s="181"/>
      <c r="F472" s="181"/>
      <c r="G472" s="181"/>
      <c r="H472" s="181"/>
      <c r="I472" s="181"/>
      <c r="J472" s="181"/>
      <c r="K472" s="181"/>
      <c r="L472" s="181"/>
      <c r="M472" s="181"/>
      <c r="N472" s="181"/>
      <c r="O472" s="181"/>
      <c r="P472" s="181"/>
      <c r="Q472" s="181"/>
      <c r="R472" s="181"/>
      <c r="S472" s="181"/>
      <c r="T472" s="181"/>
      <c r="U472" s="181"/>
      <c r="V472" s="181"/>
      <c r="W472" s="181"/>
      <c r="X472" s="181"/>
      <c r="Y472" s="181"/>
      <c r="Z472" s="181"/>
      <c r="AA472" s="181"/>
      <c r="AB472" s="181"/>
      <c r="AC472" s="181"/>
      <c r="AD472" s="181"/>
      <c r="AE472" s="181"/>
      <c r="AF472" s="181"/>
      <c r="AG472" s="181"/>
      <c r="AH472" s="181"/>
      <c r="AI472" s="181"/>
      <c r="AJ472" s="180"/>
      <c r="AK472" s="180"/>
      <c r="AL472" s="180"/>
      <c r="AM472" s="180"/>
      <c r="AN472" s="180"/>
      <c r="AO472" s="180"/>
      <c r="AP472" s="180"/>
      <c r="AQ472" s="180"/>
      <c r="AR472" s="180"/>
      <c r="AS472" s="180"/>
      <c r="AT472" s="180"/>
      <c r="AU472" s="180"/>
      <c r="AV472" s="180"/>
      <c r="AW472" s="180"/>
    </row>
    <row r="473" spans="1:49" x14ac:dyDescent="0.25">
      <c r="A473" s="181"/>
      <c r="B473" s="181"/>
      <c r="C473" s="181"/>
      <c r="D473" s="181"/>
      <c r="E473" s="181"/>
      <c r="F473" s="181"/>
      <c r="G473" s="181"/>
      <c r="H473" s="181"/>
      <c r="I473" s="181"/>
      <c r="J473" s="181"/>
      <c r="K473" s="181"/>
      <c r="L473" s="181"/>
      <c r="M473" s="181"/>
      <c r="N473" s="181"/>
      <c r="O473" s="181"/>
      <c r="P473" s="181"/>
      <c r="Q473" s="181"/>
      <c r="R473" s="181"/>
      <c r="S473" s="181"/>
      <c r="T473" s="181"/>
      <c r="U473" s="181"/>
      <c r="V473" s="181"/>
      <c r="W473" s="181"/>
      <c r="X473" s="181"/>
      <c r="Y473" s="181"/>
      <c r="Z473" s="181"/>
      <c r="AA473" s="181"/>
      <c r="AB473" s="181"/>
      <c r="AC473" s="181"/>
      <c r="AD473" s="181"/>
      <c r="AE473" s="181"/>
      <c r="AF473" s="181"/>
      <c r="AG473" s="181"/>
      <c r="AH473" s="181"/>
      <c r="AI473" s="181"/>
      <c r="AJ473" s="180"/>
      <c r="AK473" s="180"/>
      <c r="AL473" s="180"/>
      <c r="AM473" s="180"/>
      <c r="AN473" s="180"/>
      <c r="AO473" s="180"/>
      <c r="AP473" s="180"/>
      <c r="AQ473" s="180"/>
      <c r="AR473" s="180"/>
      <c r="AS473" s="180"/>
      <c r="AT473" s="180"/>
      <c r="AU473" s="180"/>
      <c r="AV473" s="180"/>
      <c r="AW473" s="180"/>
    </row>
    <row r="474" spans="1:49" x14ac:dyDescent="0.25">
      <c r="A474" s="181"/>
      <c r="B474" s="181"/>
      <c r="C474" s="181"/>
      <c r="D474" s="181"/>
      <c r="E474" s="181"/>
      <c r="F474" s="181"/>
      <c r="G474" s="181"/>
      <c r="H474" s="181"/>
      <c r="I474" s="181"/>
      <c r="J474" s="181"/>
      <c r="K474" s="181"/>
      <c r="L474" s="181"/>
      <c r="M474" s="181"/>
      <c r="N474" s="181"/>
      <c r="O474" s="181"/>
      <c r="P474" s="181"/>
      <c r="Q474" s="181"/>
      <c r="R474" s="181"/>
      <c r="S474" s="181"/>
      <c r="T474" s="181"/>
      <c r="U474" s="181"/>
      <c r="V474" s="181"/>
      <c r="W474" s="181"/>
      <c r="X474" s="181"/>
      <c r="Y474" s="181"/>
      <c r="Z474" s="181"/>
      <c r="AA474" s="181"/>
      <c r="AB474" s="181"/>
      <c r="AC474" s="181"/>
      <c r="AD474" s="181"/>
      <c r="AE474" s="181"/>
      <c r="AF474" s="181"/>
      <c r="AG474" s="181"/>
      <c r="AH474" s="181"/>
      <c r="AI474" s="181"/>
      <c r="AJ474" s="180"/>
      <c r="AK474" s="180"/>
      <c r="AL474" s="180"/>
      <c r="AM474" s="180"/>
      <c r="AN474" s="180"/>
      <c r="AO474" s="180"/>
      <c r="AP474" s="180"/>
      <c r="AQ474" s="180"/>
      <c r="AR474" s="180"/>
      <c r="AS474" s="180"/>
      <c r="AT474" s="180"/>
      <c r="AU474" s="180"/>
      <c r="AV474" s="180"/>
      <c r="AW474" s="180"/>
    </row>
    <row r="475" spans="1:49" x14ac:dyDescent="0.25">
      <c r="A475" s="181"/>
      <c r="B475" s="181"/>
      <c r="C475" s="181"/>
      <c r="D475" s="181"/>
      <c r="E475" s="181"/>
      <c r="F475" s="181"/>
      <c r="G475" s="181"/>
      <c r="H475" s="181"/>
      <c r="I475" s="181"/>
      <c r="J475" s="181"/>
      <c r="K475" s="181"/>
      <c r="L475" s="181"/>
      <c r="M475" s="181"/>
      <c r="N475" s="181"/>
      <c r="O475" s="181"/>
      <c r="P475" s="181"/>
      <c r="Q475" s="181"/>
      <c r="R475" s="181"/>
      <c r="S475" s="181"/>
      <c r="T475" s="181"/>
      <c r="U475" s="181"/>
      <c r="V475" s="181"/>
      <c r="W475" s="181"/>
      <c r="X475" s="181"/>
      <c r="Y475" s="181"/>
      <c r="Z475" s="181"/>
      <c r="AA475" s="181"/>
      <c r="AB475" s="181"/>
      <c r="AC475" s="181"/>
      <c r="AD475" s="181"/>
      <c r="AE475" s="181"/>
      <c r="AF475" s="181"/>
      <c r="AG475" s="181"/>
      <c r="AH475" s="181"/>
      <c r="AI475" s="181"/>
      <c r="AJ475" s="180"/>
      <c r="AK475" s="180"/>
      <c r="AL475" s="180"/>
      <c r="AM475" s="180"/>
      <c r="AN475" s="180"/>
      <c r="AO475" s="180"/>
      <c r="AP475" s="180"/>
      <c r="AQ475" s="180"/>
      <c r="AR475" s="180"/>
      <c r="AS475" s="180"/>
      <c r="AT475" s="180"/>
      <c r="AU475" s="180"/>
      <c r="AV475" s="180"/>
      <c r="AW475" s="180"/>
    </row>
    <row r="476" spans="1:49" x14ac:dyDescent="0.25">
      <c r="A476" s="181"/>
      <c r="B476" s="181"/>
      <c r="C476" s="181"/>
      <c r="D476" s="181"/>
      <c r="E476" s="181"/>
      <c r="F476" s="181"/>
      <c r="G476" s="181"/>
      <c r="H476" s="181"/>
      <c r="I476" s="181"/>
      <c r="J476" s="181"/>
      <c r="K476" s="181"/>
      <c r="L476" s="181"/>
      <c r="M476" s="181"/>
      <c r="N476" s="181"/>
      <c r="O476" s="181"/>
      <c r="P476" s="181"/>
      <c r="Q476" s="181"/>
      <c r="R476" s="181"/>
      <c r="S476" s="181"/>
      <c r="T476" s="181"/>
      <c r="U476" s="181"/>
      <c r="V476" s="181"/>
      <c r="W476" s="181"/>
      <c r="X476" s="181"/>
      <c r="Y476" s="181"/>
      <c r="Z476" s="181"/>
      <c r="AA476" s="181"/>
      <c r="AB476" s="181"/>
      <c r="AC476" s="181"/>
      <c r="AD476" s="181"/>
      <c r="AE476" s="181"/>
      <c r="AF476" s="181"/>
      <c r="AG476" s="181"/>
      <c r="AH476" s="181"/>
      <c r="AI476" s="181"/>
      <c r="AJ476" s="180"/>
      <c r="AK476" s="180"/>
      <c r="AL476" s="180"/>
      <c r="AM476" s="180"/>
      <c r="AN476" s="180"/>
      <c r="AO476" s="180"/>
      <c r="AP476" s="180"/>
      <c r="AQ476" s="180"/>
      <c r="AR476" s="180"/>
      <c r="AS476" s="180"/>
      <c r="AT476" s="180"/>
      <c r="AU476" s="180"/>
      <c r="AV476" s="180"/>
      <c r="AW476" s="180"/>
    </row>
    <row r="477" spans="1:49" x14ac:dyDescent="0.25">
      <c r="A477" s="181"/>
      <c r="B477" s="181"/>
      <c r="C477" s="181"/>
      <c r="D477" s="181"/>
      <c r="E477" s="181"/>
      <c r="F477" s="181"/>
      <c r="G477" s="181"/>
      <c r="H477" s="181"/>
      <c r="I477" s="181"/>
      <c r="J477" s="181"/>
      <c r="K477" s="181"/>
      <c r="L477" s="181"/>
      <c r="M477" s="181"/>
      <c r="N477" s="181"/>
      <c r="O477" s="181"/>
      <c r="P477" s="181"/>
      <c r="Q477" s="181"/>
      <c r="R477" s="181"/>
      <c r="S477" s="181"/>
      <c r="T477" s="181"/>
      <c r="U477" s="181"/>
      <c r="V477" s="181"/>
      <c r="W477" s="181"/>
      <c r="X477" s="181"/>
      <c r="Y477" s="181"/>
      <c r="Z477" s="181"/>
      <c r="AA477" s="181"/>
      <c r="AB477" s="181"/>
      <c r="AC477" s="181"/>
      <c r="AD477" s="181"/>
      <c r="AE477" s="181"/>
      <c r="AF477" s="181"/>
      <c r="AG477" s="181"/>
      <c r="AH477" s="181"/>
      <c r="AI477" s="181"/>
      <c r="AJ477" s="180"/>
      <c r="AK477" s="180"/>
      <c r="AL477" s="180"/>
      <c r="AM477" s="180"/>
      <c r="AN477" s="180"/>
      <c r="AO477" s="180"/>
      <c r="AP477" s="180"/>
      <c r="AQ477" s="180"/>
      <c r="AR477" s="180"/>
      <c r="AS477" s="180"/>
      <c r="AT477" s="180"/>
      <c r="AU477" s="180"/>
      <c r="AV477" s="180"/>
      <c r="AW477" s="180"/>
    </row>
    <row r="478" spans="1:49" x14ac:dyDescent="0.25">
      <c r="A478" s="181"/>
      <c r="B478" s="181"/>
      <c r="C478" s="181"/>
      <c r="D478" s="181"/>
      <c r="E478" s="181"/>
      <c r="F478" s="181"/>
      <c r="G478" s="181"/>
      <c r="H478" s="181"/>
      <c r="I478" s="181"/>
      <c r="J478" s="181"/>
      <c r="K478" s="181"/>
      <c r="L478" s="181"/>
      <c r="M478" s="181"/>
      <c r="N478" s="181"/>
      <c r="O478" s="181"/>
      <c r="P478" s="181"/>
      <c r="Q478" s="181"/>
      <c r="R478" s="181"/>
      <c r="S478" s="181"/>
      <c r="T478" s="181"/>
      <c r="U478" s="181"/>
      <c r="V478" s="181"/>
      <c r="W478" s="181"/>
      <c r="X478" s="181"/>
      <c r="Y478" s="181"/>
      <c r="Z478" s="181"/>
      <c r="AA478" s="181"/>
      <c r="AB478" s="181"/>
      <c r="AC478" s="181"/>
      <c r="AD478" s="181"/>
      <c r="AE478" s="181"/>
      <c r="AF478" s="181"/>
      <c r="AG478" s="181"/>
      <c r="AH478" s="181"/>
      <c r="AI478" s="181"/>
      <c r="AJ478" s="180"/>
      <c r="AK478" s="180"/>
      <c r="AL478" s="180"/>
      <c r="AM478" s="180"/>
      <c r="AN478" s="180"/>
      <c r="AO478" s="180"/>
      <c r="AP478" s="180"/>
      <c r="AQ478" s="180"/>
      <c r="AR478" s="180"/>
      <c r="AS478" s="180"/>
      <c r="AT478" s="180"/>
      <c r="AU478" s="180"/>
      <c r="AV478" s="180"/>
      <c r="AW478" s="180"/>
    </row>
    <row r="479" spans="1:49" x14ac:dyDescent="0.25">
      <c r="A479" s="181"/>
      <c r="B479" s="181"/>
      <c r="C479" s="181"/>
      <c r="D479" s="181"/>
      <c r="E479" s="181"/>
      <c r="F479" s="181"/>
      <c r="G479" s="181"/>
      <c r="H479" s="181"/>
      <c r="I479" s="181"/>
      <c r="J479" s="181"/>
      <c r="K479" s="181"/>
      <c r="L479" s="181"/>
      <c r="M479" s="181"/>
      <c r="N479" s="181"/>
      <c r="O479" s="181"/>
      <c r="P479" s="181"/>
      <c r="Q479" s="181"/>
      <c r="R479" s="181"/>
      <c r="S479" s="181"/>
      <c r="T479" s="181"/>
      <c r="U479" s="181"/>
      <c r="V479" s="181"/>
      <c r="W479" s="181"/>
      <c r="X479" s="181"/>
      <c r="Y479" s="181"/>
      <c r="Z479" s="181"/>
      <c r="AA479" s="181"/>
      <c r="AB479" s="181"/>
      <c r="AC479" s="181"/>
      <c r="AD479" s="181"/>
      <c r="AE479" s="181"/>
      <c r="AF479" s="181"/>
      <c r="AG479" s="181"/>
      <c r="AH479" s="181"/>
      <c r="AI479" s="181"/>
      <c r="AJ479" s="180"/>
      <c r="AK479" s="180"/>
      <c r="AL479" s="180"/>
      <c r="AM479" s="180"/>
      <c r="AN479" s="180"/>
      <c r="AO479" s="180"/>
      <c r="AP479" s="180"/>
      <c r="AQ479" s="180"/>
      <c r="AR479" s="180"/>
      <c r="AS479" s="180"/>
      <c r="AT479" s="180"/>
      <c r="AU479" s="180"/>
      <c r="AV479" s="180"/>
      <c r="AW479" s="180"/>
    </row>
    <row r="480" spans="1:49" x14ac:dyDescent="0.25">
      <c r="A480" s="181"/>
      <c r="B480" s="181"/>
      <c r="C480" s="181"/>
      <c r="D480" s="181"/>
      <c r="E480" s="181"/>
      <c r="F480" s="181"/>
      <c r="G480" s="181"/>
      <c r="H480" s="181"/>
      <c r="I480" s="181"/>
      <c r="J480" s="181"/>
      <c r="K480" s="181"/>
      <c r="L480" s="181"/>
      <c r="M480" s="181"/>
      <c r="N480" s="181"/>
      <c r="O480" s="181"/>
      <c r="P480" s="181"/>
      <c r="Q480" s="181"/>
      <c r="R480" s="181"/>
      <c r="S480" s="181"/>
      <c r="T480" s="181"/>
      <c r="U480" s="181"/>
      <c r="V480" s="181"/>
      <c r="W480" s="181"/>
      <c r="X480" s="181"/>
      <c r="Y480" s="181"/>
      <c r="Z480" s="181"/>
      <c r="AA480" s="181"/>
      <c r="AB480" s="181"/>
      <c r="AC480" s="181"/>
      <c r="AD480" s="181"/>
      <c r="AE480" s="181"/>
      <c r="AF480" s="181"/>
      <c r="AG480" s="181"/>
      <c r="AH480" s="181"/>
      <c r="AI480" s="181"/>
      <c r="AJ480" s="180"/>
      <c r="AK480" s="180"/>
      <c r="AL480" s="180"/>
      <c r="AM480" s="180"/>
      <c r="AN480" s="180"/>
      <c r="AO480" s="180"/>
      <c r="AP480" s="180"/>
      <c r="AQ480" s="180"/>
      <c r="AR480" s="180"/>
      <c r="AS480" s="180"/>
      <c r="AT480" s="180"/>
      <c r="AU480" s="180"/>
      <c r="AV480" s="180"/>
      <c r="AW480" s="180"/>
    </row>
    <row r="481" spans="1:49" x14ac:dyDescent="0.25">
      <c r="A481" s="181"/>
      <c r="B481" s="181"/>
      <c r="C481" s="181"/>
      <c r="D481" s="181"/>
      <c r="E481" s="181"/>
      <c r="F481" s="181"/>
      <c r="G481" s="181"/>
      <c r="H481" s="181"/>
      <c r="I481" s="181"/>
      <c r="J481" s="181"/>
      <c r="K481" s="181"/>
      <c r="L481" s="181"/>
      <c r="M481" s="181"/>
      <c r="N481" s="181"/>
      <c r="O481" s="181"/>
      <c r="P481" s="181"/>
      <c r="Q481" s="181"/>
      <c r="R481" s="181"/>
      <c r="S481" s="181"/>
      <c r="T481" s="181"/>
      <c r="U481" s="181"/>
      <c r="V481" s="181"/>
      <c r="W481" s="181"/>
      <c r="X481" s="181"/>
      <c r="Y481" s="181"/>
      <c r="Z481" s="181"/>
      <c r="AA481" s="181"/>
      <c r="AB481" s="181"/>
      <c r="AC481" s="181"/>
      <c r="AD481" s="181"/>
      <c r="AE481" s="181"/>
      <c r="AF481" s="181"/>
      <c r="AG481" s="181"/>
      <c r="AH481" s="181"/>
      <c r="AI481" s="181"/>
      <c r="AJ481" s="180"/>
      <c r="AK481" s="180"/>
      <c r="AL481" s="180"/>
      <c r="AM481" s="180"/>
      <c r="AN481" s="180"/>
      <c r="AO481" s="180"/>
      <c r="AP481" s="180"/>
      <c r="AQ481" s="180"/>
      <c r="AR481" s="180"/>
      <c r="AS481" s="180"/>
      <c r="AT481" s="180"/>
      <c r="AU481" s="180"/>
      <c r="AV481" s="180"/>
      <c r="AW481" s="180"/>
    </row>
    <row r="482" spans="1:49" x14ac:dyDescent="0.25">
      <c r="A482" s="181"/>
      <c r="B482" s="181"/>
      <c r="C482" s="181"/>
      <c r="D482" s="181"/>
      <c r="E482" s="181"/>
      <c r="F482" s="181"/>
      <c r="G482" s="181"/>
      <c r="H482" s="181"/>
      <c r="I482" s="181"/>
      <c r="J482" s="181"/>
      <c r="K482" s="181"/>
      <c r="L482" s="181"/>
      <c r="M482" s="181"/>
      <c r="N482" s="181"/>
      <c r="O482" s="181"/>
      <c r="P482" s="181"/>
      <c r="Q482" s="181"/>
      <c r="R482" s="181"/>
      <c r="S482" s="181"/>
      <c r="T482" s="181"/>
      <c r="U482" s="181"/>
      <c r="V482" s="181"/>
      <c r="W482" s="181"/>
      <c r="X482" s="181"/>
      <c r="Y482" s="181"/>
      <c r="Z482" s="181"/>
      <c r="AA482" s="181"/>
      <c r="AB482" s="181"/>
      <c r="AC482" s="181"/>
      <c r="AD482" s="181"/>
      <c r="AE482" s="181"/>
      <c r="AF482" s="181"/>
      <c r="AG482" s="181"/>
      <c r="AH482" s="181"/>
      <c r="AI482" s="181"/>
      <c r="AJ482" s="180"/>
      <c r="AK482" s="180"/>
      <c r="AL482" s="180"/>
      <c r="AM482" s="180"/>
      <c r="AN482" s="180"/>
      <c r="AO482" s="180"/>
      <c r="AP482" s="180"/>
      <c r="AQ482" s="180"/>
      <c r="AR482" s="180"/>
      <c r="AS482" s="180"/>
      <c r="AT482" s="180"/>
      <c r="AU482" s="180"/>
      <c r="AV482" s="180"/>
      <c r="AW482" s="180"/>
    </row>
    <row r="483" spans="1:49" x14ac:dyDescent="0.25">
      <c r="A483" s="181"/>
      <c r="B483" s="181"/>
      <c r="C483" s="181"/>
      <c r="D483" s="181"/>
      <c r="E483" s="181"/>
      <c r="F483" s="181"/>
      <c r="G483" s="181"/>
      <c r="H483" s="181"/>
      <c r="I483" s="181"/>
      <c r="J483" s="181"/>
      <c r="K483" s="181"/>
      <c r="L483" s="181"/>
      <c r="M483" s="181"/>
      <c r="N483" s="181"/>
      <c r="O483" s="181"/>
      <c r="P483" s="181"/>
      <c r="Q483" s="181"/>
      <c r="R483" s="181"/>
      <c r="S483" s="181"/>
      <c r="T483" s="181"/>
      <c r="U483" s="181"/>
      <c r="V483" s="181"/>
      <c r="W483" s="181"/>
      <c r="X483" s="181"/>
      <c r="Y483" s="181"/>
      <c r="Z483" s="181"/>
      <c r="AA483" s="181"/>
      <c r="AB483" s="181"/>
      <c r="AC483" s="181"/>
      <c r="AD483" s="181"/>
      <c r="AE483" s="181"/>
      <c r="AF483" s="181"/>
      <c r="AG483" s="181"/>
      <c r="AH483" s="181"/>
      <c r="AI483" s="181"/>
      <c r="AJ483" s="180"/>
      <c r="AK483" s="180"/>
      <c r="AL483" s="180"/>
      <c r="AM483" s="180"/>
      <c r="AN483" s="180"/>
      <c r="AO483" s="180"/>
      <c r="AP483" s="180"/>
      <c r="AQ483" s="180"/>
      <c r="AR483" s="180"/>
      <c r="AS483" s="180"/>
      <c r="AT483" s="180"/>
      <c r="AU483" s="180"/>
      <c r="AV483" s="180"/>
      <c r="AW483" s="180"/>
    </row>
    <row r="484" spans="1:49" x14ac:dyDescent="0.25">
      <c r="A484" s="181"/>
      <c r="B484" s="181"/>
      <c r="C484" s="181"/>
      <c r="D484" s="181"/>
      <c r="E484" s="181"/>
      <c r="F484" s="181"/>
      <c r="G484" s="181"/>
      <c r="H484" s="181"/>
      <c r="I484" s="181"/>
      <c r="J484" s="181"/>
      <c r="K484" s="181"/>
      <c r="L484" s="181"/>
      <c r="M484" s="181"/>
      <c r="N484" s="181"/>
      <c r="O484" s="181"/>
      <c r="P484" s="181"/>
      <c r="Q484" s="181"/>
      <c r="R484" s="181"/>
      <c r="S484" s="181"/>
      <c r="T484" s="181"/>
      <c r="U484" s="181"/>
      <c r="V484" s="181"/>
      <c r="W484" s="181"/>
      <c r="X484" s="181"/>
      <c r="Y484" s="181"/>
      <c r="Z484" s="181"/>
      <c r="AA484" s="181"/>
      <c r="AB484" s="181"/>
      <c r="AC484" s="181"/>
      <c r="AD484" s="181"/>
      <c r="AE484" s="181"/>
      <c r="AF484" s="181"/>
      <c r="AG484" s="181"/>
      <c r="AH484" s="181"/>
      <c r="AI484" s="181"/>
      <c r="AJ484" s="180"/>
      <c r="AK484" s="180"/>
      <c r="AL484" s="180"/>
      <c r="AM484" s="180"/>
      <c r="AN484" s="180"/>
      <c r="AO484" s="180"/>
      <c r="AP484" s="180"/>
      <c r="AQ484" s="180"/>
      <c r="AR484" s="180"/>
      <c r="AS484" s="180"/>
      <c r="AT484" s="180"/>
      <c r="AU484" s="180"/>
      <c r="AV484" s="180"/>
      <c r="AW484" s="180"/>
    </row>
    <row r="485" spans="1:49" x14ac:dyDescent="0.25">
      <c r="A485" s="181"/>
      <c r="B485" s="181"/>
      <c r="C485" s="181"/>
      <c r="D485" s="181"/>
      <c r="E485" s="181"/>
      <c r="F485" s="181"/>
      <c r="G485" s="181"/>
      <c r="H485" s="181"/>
      <c r="I485" s="181"/>
      <c r="J485" s="181"/>
      <c r="K485" s="181"/>
      <c r="L485" s="181"/>
      <c r="M485" s="181"/>
      <c r="N485" s="181"/>
      <c r="O485" s="181"/>
      <c r="P485" s="181"/>
      <c r="Q485" s="181"/>
      <c r="R485" s="181"/>
      <c r="S485" s="181"/>
      <c r="T485" s="181"/>
      <c r="U485" s="181"/>
      <c r="V485" s="181"/>
      <c r="W485" s="181"/>
      <c r="X485" s="181"/>
      <c r="Y485" s="181"/>
      <c r="Z485" s="181"/>
      <c r="AA485" s="181"/>
      <c r="AB485" s="181"/>
      <c r="AC485" s="181"/>
      <c r="AD485" s="181"/>
      <c r="AE485" s="181"/>
      <c r="AF485" s="181"/>
      <c r="AG485" s="181"/>
      <c r="AH485" s="181"/>
      <c r="AI485" s="181"/>
      <c r="AJ485" s="180"/>
      <c r="AK485" s="180"/>
      <c r="AL485" s="180"/>
      <c r="AM485" s="180"/>
      <c r="AN485" s="180"/>
      <c r="AO485" s="180"/>
      <c r="AP485" s="180"/>
      <c r="AQ485" s="180"/>
      <c r="AR485" s="180"/>
      <c r="AS485" s="180"/>
      <c r="AT485" s="180"/>
      <c r="AU485" s="180"/>
      <c r="AV485" s="180"/>
      <c r="AW485" s="180"/>
    </row>
  </sheetData>
  <sheetProtection password="F746" sheet="1" objects="1" scenarios="1"/>
  <mergeCells count="965">
    <mergeCell ref="BH27:BK27"/>
    <mergeCell ref="BN27:BR27"/>
    <mergeCell ref="A5:AV5"/>
    <mergeCell ref="A3:AV3"/>
    <mergeCell ref="AZ23:CM23"/>
    <mergeCell ref="A243:AN243"/>
    <mergeCell ref="A244:AN244"/>
    <mergeCell ref="A123:AN123"/>
    <mergeCell ref="A203:AN203"/>
    <mergeCell ref="A163:AN163"/>
    <mergeCell ref="AZ27:BF27"/>
    <mergeCell ref="AZ28:AZ29"/>
    <mergeCell ref="BA28:BA29"/>
    <mergeCell ref="BB28:BF29"/>
    <mergeCell ref="B240:D240"/>
    <mergeCell ref="E240:H240"/>
    <mergeCell ref="P240:R240"/>
    <mergeCell ref="S240:V240"/>
    <mergeCell ref="AD240:AF240"/>
    <mergeCell ref="AG240:AJ240"/>
    <mergeCell ref="B239:D239"/>
    <mergeCell ref="E239:H239"/>
    <mergeCell ref="P239:R239"/>
    <mergeCell ref="S239:V239"/>
    <mergeCell ref="AD239:AF239"/>
    <mergeCell ref="AG239:AJ239"/>
    <mergeCell ref="B238:D238"/>
    <mergeCell ref="E238:H238"/>
    <mergeCell ref="P238:R238"/>
    <mergeCell ref="S238:V238"/>
    <mergeCell ref="AD238:AF238"/>
    <mergeCell ref="AG238:AJ238"/>
    <mergeCell ref="B237:D237"/>
    <mergeCell ref="E237:H237"/>
    <mergeCell ref="P237:R237"/>
    <mergeCell ref="S237:V237"/>
    <mergeCell ref="AD237:AF237"/>
    <mergeCell ref="AG237:AJ237"/>
    <mergeCell ref="B236:D236"/>
    <mergeCell ref="E236:H236"/>
    <mergeCell ref="P236:R236"/>
    <mergeCell ref="S236:V236"/>
    <mergeCell ref="AD236:AF236"/>
    <mergeCell ref="AG236:AJ236"/>
    <mergeCell ref="B235:D235"/>
    <mergeCell ref="E235:H235"/>
    <mergeCell ref="P235:R235"/>
    <mergeCell ref="S235:V235"/>
    <mergeCell ref="AD235:AF235"/>
    <mergeCell ref="AG235:AJ235"/>
    <mergeCell ref="B234:D234"/>
    <mergeCell ref="E234:H234"/>
    <mergeCell ref="P234:R234"/>
    <mergeCell ref="S234:V234"/>
    <mergeCell ref="AD234:AF234"/>
    <mergeCell ref="AG234:AJ234"/>
    <mergeCell ref="B233:D233"/>
    <mergeCell ref="E233:H233"/>
    <mergeCell ref="P233:R233"/>
    <mergeCell ref="S233:V233"/>
    <mergeCell ref="AD233:AF233"/>
    <mergeCell ref="AG233:AJ233"/>
    <mergeCell ref="B232:D232"/>
    <mergeCell ref="E232:H232"/>
    <mergeCell ref="P232:R232"/>
    <mergeCell ref="S232:V232"/>
    <mergeCell ref="AD232:AF232"/>
    <mergeCell ref="AG232:AJ232"/>
    <mergeCell ref="B231:D231"/>
    <mergeCell ref="E231:H231"/>
    <mergeCell ref="P231:R231"/>
    <mergeCell ref="S231:V231"/>
    <mergeCell ref="AD231:AF231"/>
    <mergeCell ref="AG231:AJ231"/>
    <mergeCell ref="B230:D230"/>
    <mergeCell ref="E230:H230"/>
    <mergeCell ref="P230:R230"/>
    <mergeCell ref="S230:V230"/>
    <mergeCell ref="AD230:AF230"/>
    <mergeCell ref="AG230:AJ230"/>
    <mergeCell ref="B229:D229"/>
    <mergeCell ref="E229:H229"/>
    <mergeCell ref="P229:R229"/>
    <mergeCell ref="S229:V229"/>
    <mergeCell ref="AD229:AF229"/>
    <mergeCell ref="AG229:AJ229"/>
    <mergeCell ref="B228:D228"/>
    <mergeCell ref="E228:H228"/>
    <mergeCell ref="P228:R228"/>
    <mergeCell ref="S228:V228"/>
    <mergeCell ref="AD228:AF228"/>
    <mergeCell ref="AG228:AJ228"/>
    <mergeCell ref="B227:D227"/>
    <mergeCell ref="E227:H227"/>
    <mergeCell ref="P227:R227"/>
    <mergeCell ref="S227:V227"/>
    <mergeCell ref="AD227:AF227"/>
    <mergeCell ref="AG227:AJ227"/>
    <mergeCell ref="B226:D226"/>
    <mergeCell ref="E226:H226"/>
    <mergeCell ref="P226:R226"/>
    <mergeCell ref="S226:V226"/>
    <mergeCell ref="AD226:AF226"/>
    <mergeCell ref="AG226:AJ226"/>
    <mergeCell ref="B225:D225"/>
    <mergeCell ref="E225:H225"/>
    <mergeCell ref="P225:R225"/>
    <mergeCell ref="S225:V225"/>
    <mergeCell ref="AD225:AF225"/>
    <mergeCell ref="AG225:AJ225"/>
    <mergeCell ref="B224:D224"/>
    <mergeCell ref="E224:H224"/>
    <mergeCell ref="P224:R224"/>
    <mergeCell ref="S224:V224"/>
    <mergeCell ref="AD224:AF224"/>
    <mergeCell ref="AG224:AJ224"/>
    <mergeCell ref="B223:D223"/>
    <mergeCell ref="E223:H223"/>
    <mergeCell ref="P223:R223"/>
    <mergeCell ref="S223:V223"/>
    <mergeCell ref="AD223:AF223"/>
    <mergeCell ref="AG223:AJ223"/>
    <mergeCell ref="B222:D222"/>
    <mergeCell ref="E222:H222"/>
    <mergeCell ref="P222:R222"/>
    <mergeCell ref="S222:V222"/>
    <mergeCell ref="AD222:AF222"/>
    <mergeCell ref="AG222:AJ222"/>
    <mergeCell ref="B221:D221"/>
    <mergeCell ref="E221:H221"/>
    <mergeCell ref="P221:R221"/>
    <mergeCell ref="S221:V221"/>
    <mergeCell ref="AD221:AF221"/>
    <mergeCell ref="AG221:AJ221"/>
    <mergeCell ref="B220:D220"/>
    <mergeCell ref="E220:H220"/>
    <mergeCell ref="P220:R220"/>
    <mergeCell ref="S220:V220"/>
    <mergeCell ref="AD220:AF220"/>
    <mergeCell ref="AG220:AJ220"/>
    <mergeCell ref="B219:D219"/>
    <mergeCell ref="E219:H219"/>
    <mergeCell ref="P219:R219"/>
    <mergeCell ref="S219:V219"/>
    <mergeCell ref="AD219:AF219"/>
    <mergeCell ref="AG219:AJ219"/>
    <mergeCell ref="B218:D218"/>
    <mergeCell ref="E218:H218"/>
    <mergeCell ref="P218:R218"/>
    <mergeCell ref="S218:V218"/>
    <mergeCell ref="AD218:AF218"/>
    <mergeCell ref="AG218:AJ218"/>
    <mergeCell ref="B217:D217"/>
    <mergeCell ref="E217:H217"/>
    <mergeCell ref="P217:R217"/>
    <mergeCell ref="S217:V217"/>
    <mergeCell ref="AD217:AF217"/>
    <mergeCell ref="AG217:AJ217"/>
    <mergeCell ref="B216:D216"/>
    <mergeCell ref="E216:H216"/>
    <mergeCell ref="P216:R216"/>
    <mergeCell ref="S216:V216"/>
    <mergeCell ref="AD216:AF216"/>
    <mergeCell ref="AG216:AJ216"/>
    <mergeCell ref="B215:D215"/>
    <mergeCell ref="E215:H215"/>
    <mergeCell ref="P215:R215"/>
    <mergeCell ref="S215:V215"/>
    <mergeCell ref="AD215:AF215"/>
    <mergeCell ref="AG215:AJ215"/>
    <mergeCell ref="B214:D214"/>
    <mergeCell ref="E214:H214"/>
    <mergeCell ref="P214:R214"/>
    <mergeCell ref="S214:V214"/>
    <mergeCell ref="AD214:AF214"/>
    <mergeCell ref="AG214:AJ214"/>
    <mergeCell ref="B213:D213"/>
    <mergeCell ref="E213:H213"/>
    <mergeCell ref="P213:R213"/>
    <mergeCell ref="S213:V213"/>
    <mergeCell ref="AD213:AF213"/>
    <mergeCell ref="AG213:AJ213"/>
    <mergeCell ref="B210:D210"/>
    <mergeCell ref="E210:H210"/>
    <mergeCell ref="P210:R210"/>
    <mergeCell ref="S210:V210"/>
    <mergeCell ref="AD210:AF210"/>
    <mergeCell ref="AG210:AJ210"/>
    <mergeCell ref="AG207:AJ208"/>
    <mergeCell ref="AK207:AK209"/>
    <mergeCell ref="B212:D212"/>
    <mergeCell ref="E212:H212"/>
    <mergeCell ref="P212:R212"/>
    <mergeCell ref="S212:V212"/>
    <mergeCell ref="AD212:AF212"/>
    <mergeCell ref="AG212:AJ212"/>
    <mergeCell ref="B211:D211"/>
    <mergeCell ref="E211:H211"/>
    <mergeCell ref="P211:R211"/>
    <mergeCell ref="S211:V211"/>
    <mergeCell ref="AD211:AF211"/>
    <mergeCell ref="AG211:AJ211"/>
    <mergeCell ref="AL207:AL208"/>
    <mergeCell ref="AM207:AM208"/>
    <mergeCell ref="AN207:AN208"/>
    <mergeCell ref="B209:D209"/>
    <mergeCell ref="E209:H209"/>
    <mergeCell ref="P209:R209"/>
    <mergeCell ref="S209:V209"/>
    <mergeCell ref="AD209:AF209"/>
    <mergeCell ref="W207:W209"/>
    <mergeCell ref="X207:X208"/>
    <mergeCell ref="Y207:Y208"/>
    <mergeCell ref="Z207:Z208"/>
    <mergeCell ref="AC207:AC209"/>
    <mergeCell ref="AD207:AF208"/>
    <mergeCell ref="J207:J208"/>
    <mergeCell ref="K207:K208"/>
    <mergeCell ref="L207:L208"/>
    <mergeCell ref="O207:O209"/>
    <mergeCell ref="P207:R208"/>
    <mergeCell ref="S207:V208"/>
    <mergeCell ref="AG209:AJ209"/>
    <mergeCell ref="I207:I209"/>
    <mergeCell ref="AD200:AF200"/>
    <mergeCell ref="AG200:AJ200"/>
    <mergeCell ref="A205:L205"/>
    <mergeCell ref="O205:Z205"/>
    <mergeCell ref="AC205:AN205"/>
    <mergeCell ref="A206:L206"/>
    <mergeCell ref="O206:Z206"/>
    <mergeCell ref="AC206:AN206"/>
    <mergeCell ref="B199:D199"/>
    <mergeCell ref="E199:H199"/>
    <mergeCell ref="P199:R199"/>
    <mergeCell ref="S199:V199"/>
    <mergeCell ref="AD199:AF199"/>
    <mergeCell ref="AG199:AJ199"/>
    <mergeCell ref="P200:R200"/>
    <mergeCell ref="S200:V200"/>
    <mergeCell ref="B198:D198"/>
    <mergeCell ref="E198:H198"/>
    <mergeCell ref="P198:R198"/>
    <mergeCell ref="S198:V198"/>
    <mergeCell ref="AD198:AF198"/>
    <mergeCell ref="AG198:AJ198"/>
    <mergeCell ref="B197:D197"/>
    <mergeCell ref="E197:H197"/>
    <mergeCell ref="P197:R197"/>
    <mergeCell ref="S197:V197"/>
    <mergeCell ref="AD197:AF197"/>
    <mergeCell ref="AG197:AJ197"/>
    <mergeCell ref="B196:D196"/>
    <mergeCell ref="E196:H196"/>
    <mergeCell ref="P196:R196"/>
    <mergeCell ref="S196:V196"/>
    <mergeCell ref="AD196:AF196"/>
    <mergeCell ref="AG196:AJ196"/>
    <mergeCell ref="B195:D195"/>
    <mergeCell ref="E195:H195"/>
    <mergeCell ref="P195:R195"/>
    <mergeCell ref="S195:V195"/>
    <mergeCell ref="AD195:AF195"/>
    <mergeCell ref="AG195:AJ195"/>
    <mergeCell ref="B194:D194"/>
    <mergeCell ref="E194:H194"/>
    <mergeCell ref="P194:R194"/>
    <mergeCell ref="S194:V194"/>
    <mergeCell ref="AD194:AF194"/>
    <mergeCell ref="AG194:AJ194"/>
    <mergeCell ref="B193:D193"/>
    <mergeCell ref="E193:H193"/>
    <mergeCell ref="P193:R193"/>
    <mergeCell ref="S193:V193"/>
    <mergeCell ref="AD193:AF193"/>
    <mergeCell ref="AG193:AJ193"/>
    <mergeCell ref="B192:D192"/>
    <mergeCell ref="E192:H192"/>
    <mergeCell ref="P192:R192"/>
    <mergeCell ref="S192:V192"/>
    <mergeCell ref="AD192:AF192"/>
    <mergeCell ref="AG192:AJ192"/>
    <mergeCell ref="B191:D191"/>
    <mergeCell ref="E191:H191"/>
    <mergeCell ref="P191:R191"/>
    <mergeCell ref="S191:V191"/>
    <mergeCell ref="AD191:AF191"/>
    <mergeCell ref="AG191:AJ191"/>
    <mergeCell ref="B190:D190"/>
    <mergeCell ref="E190:H190"/>
    <mergeCell ref="P190:R190"/>
    <mergeCell ref="S190:V190"/>
    <mergeCell ref="AD190:AF190"/>
    <mergeCell ref="AG190:AJ190"/>
    <mergeCell ref="B189:D189"/>
    <mergeCell ref="E189:H189"/>
    <mergeCell ref="P189:R189"/>
    <mergeCell ref="S189:V189"/>
    <mergeCell ref="AD189:AF189"/>
    <mergeCell ref="AG189:AJ189"/>
    <mergeCell ref="B188:D188"/>
    <mergeCell ref="E188:H188"/>
    <mergeCell ref="P188:R188"/>
    <mergeCell ref="S188:V188"/>
    <mergeCell ref="AD188:AF188"/>
    <mergeCell ref="AG188:AJ188"/>
    <mergeCell ref="B187:D187"/>
    <mergeCell ref="E187:H187"/>
    <mergeCell ref="P187:R187"/>
    <mergeCell ref="S187:V187"/>
    <mergeCell ref="AD187:AF187"/>
    <mergeCell ref="AG187:AJ187"/>
    <mergeCell ref="B186:D186"/>
    <mergeCell ref="E186:H186"/>
    <mergeCell ref="P186:R186"/>
    <mergeCell ref="S186:V186"/>
    <mergeCell ref="AD186:AF186"/>
    <mergeCell ref="AG186:AJ186"/>
    <mergeCell ref="B185:D185"/>
    <mergeCell ref="E185:H185"/>
    <mergeCell ref="P185:R185"/>
    <mergeCell ref="S185:V185"/>
    <mergeCell ref="AD185:AF185"/>
    <mergeCell ref="AG185:AJ185"/>
    <mergeCell ref="B184:D184"/>
    <mergeCell ref="E184:H184"/>
    <mergeCell ref="P184:R184"/>
    <mergeCell ref="S184:V184"/>
    <mergeCell ref="AD184:AF184"/>
    <mergeCell ref="AG184:AJ184"/>
    <mergeCell ref="B183:D183"/>
    <mergeCell ref="E183:H183"/>
    <mergeCell ref="P183:R183"/>
    <mergeCell ref="S183:V183"/>
    <mergeCell ref="AD183:AF183"/>
    <mergeCell ref="AG183:AJ183"/>
    <mergeCell ref="B182:D182"/>
    <mergeCell ref="E182:H182"/>
    <mergeCell ref="P182:R182"/>
    <mergeCell ref="S182:V182"/>
    <mergeCell ref="AD182:AF182"/>
    <mergeCell ref="AG182:AJ182"/>
    <mergeCell ref="B181:D181"/>
    <mergeCell ref="E181:H181"/>
    <mergeCell ref="P181:R181"/>
    <mergeCell ref="S181:V181"/>
    <mergeCell ref="AD181:AF181"/>
    <mergeCell ref="AG181:AJ181"/>
    <mergeCell ref="AD178:AF178"/>
    <mergeCell ref="AG178:AJ178"/>
    <mergeCell ref="B177:D177"/>
    <mergeCell ref="E177:H177"/>
    <mergeCell ref="P177:R177"/>
    <mergeCell ref="S177:V177"/>
    <mergeCell ref="AD177:AF177"/>
    <mergeCell ref="AG177:AJ177"/>
    <mergeCell ref="B180:D180"/>
    <mergeCell ref="E180:H180"/>
    <mergeCell ref="P180:R180"/>
    <mergeCell ref="S180:V180"/>
    <mergeCell ref="AD180:AF180"/>
    <mergeCell ref="AG180:AJ180"/>
    <mergeCell ref="B179:D179"/>
    <mergeCell ref="E179:H179"/>
    <mergeCell ref="P179:R179"/>
    <mergeCell ref="S179:V179"/>
    <mergeCell ref="AD179:AF179"/>
    <mergeCell ref="AG179:AJ179"/>
    <mergeCell ref="P178:R178"/>
    <mergeCell ref="S178:V178"/>
    <mergeCell ref="AD174:AF174"/>
    <mergeCell ref="AG174:AJ174"/>
    <mergeCell ref="B173:D173"/>
    <mergeCell ref="E173:H173"/>
    <mergeCell ref="P173:R173"/>
    <mergeCell ref="S173:V173"/>
    <mergeCell ref="AD173:AF173"/>
    <mergeCell ref="AG173:AJ173"/>
    <mergeCell ref="B176:D176"/>
    <mergeCell ref="E176:H176"/>
    <mergeCell ref="P176:R176"/>
    <mergeCell ref="S176:V176"/>
    <mergeCell ref="AD176:AF176"/>
    <mergeCell ref="AG176:AJ176"/>
    <mergeCell ref="B175:D175"/>
    <mergeCell ref="E175:H175"/>
    <mergeCell ref="P175:R175"/>
    <mergeCell ref="S175:V175"/>
    <mergeCell ref="AD175:AF175"/>
    <mergeCell ref="AG175:AJ175"/>
    <mergeCell ref="P174:R174"/>
    <mergeCell ref="S174:V174"/>
    <mergeCell ref="AD170:AF170"/>
    <mergeCell ref="AG170:AJ170"/>
    <mergeCell ref="AG167:AJ168"/>
    <mergeCell ref="AK167:AK169"/>
    <mergeCell ref="B172:D172"/>
    <mergeCell ref="E172:H172"/>
    <mergeCell ref="P172:R172"/>
    <mergeCell ref="S172:V172"/>
    <mergeCell ref="AD172:AF172"/>
    <mergeCell ref="AG172:AJ172"/>
    <mergeCell ref="B171:D171"/>
    <mergeCell ref="E171:H171"/>
    <mergeCell ref="P171:R171"/>
    <mergeCell ref="S171:V171"/>
    <mergeCell ref="AD171:AF171"/>
    <mergeCell ref="AG171:AJ171"/>
    <mergeCell ref="P170:R170"/>
    <mergeCell ref="S170:V170"/>
    <mergeCell ref="AL167:AL168"/>
    <mergeCell ref="AM167:AM168"/>
    <mergeCell ref="AN167:AN168"/>
    <mergeCell ref="B169:D169"/>
    <mergeCell ref="E169:H169"/>
    <mergeCell ref="P169:R169"/>
    <mergeCell ref="S169:V169"/>
    <mergeCell ref="AD169:AF169"/>
    <mergeCell ref="W167:W169"/>
    <mergeCell ref="X167:X168"/>
    <mergeCell ref="Y167:Y168"/>
    <mergeCell ref="Z167:Z168"/>
    <mergeCell ref="AC167:AC169"/>
    <mergeCell ref="AD167:AF168"/>
    <mergeCell ref="J167:J168"/>
    <mergeCell ref="K167:K168"/>
    <mergeCell ref="L167:L168"/>
    <mergeCell ref="O167:O169"/>
    <mergeCell ref="P167:R168"/>
    <mergeCell ref="S167:V168"/>
    <mergeCell ref="AG169:AJ169"/>
    <mergeCell ref="I167:I169"/>
    <mergeCell ref="AD160:AF160"/>
    <mergeCell ref="AG160:AJ160"/>
    <mergeCell ref="A165:L165"/>
    <mergeCell ref="O165:Z165"/>
    <mergeCell ref="AC165:AN165"/>
    <mergeCell ref="A166:L166"/>
    <mergeCell ref="O166:Z166"/>
    <mergeCell ref="AC166:AN166"/>
    <mergeCell ref="AD157:AF157"/>
    <mergeCell ref="AG157:AJ157"/>
    <mergeCell ref="AD158:AF158"/>
    <mergeCell ref="AG158:AJ158"/>
    <mergeCell ref="AD159:AF159"/>
    <mergeCell ref="AG159:AJ159"/>
    <mergeCell ref="B158:D158"/>
    <mergeCell ref="E158:H158"/>
    <mergeCell ref="P158:R158"/>
    <mergeCell ref="S158:V158"/>
    <mergeCell ref="B159:D159"/>
    <mergeCell ref="E159:H159"/>
    <mergeCell ref="P159:R159"/>
    <mergeCell ref="S159:V159"/>
    <mergeCell ref="B160:D160"/>
    <mergeCell ref="E160:H160"/>
    <mergeCell ref="AD154:AF154"/>
    <mergeCell ref="AG154:AJ154"/>
    <mergeCell ref="AD155:AF155"/>
    <mergeCell ref="AG155:AJ155"/>
    <mergeCell ref="AD156:AF156"/>
    <mergeCell ref="AG156:AJ156"/>
    <mergeCell ref="AD151:AF151"/>
    <mergeCell ref="AG151:AJ151"/>
    <mergeCell ref="AD152:AF152"/>
    <mergeCell ref="AG152:AJ152"/>
    <mergeCell ref="AD153:AF153"/>
    <mergeCell ref="AG153:AJ153"/>
    <mergeCell ref="AD148:AF148"/>
    <mergeCell ref="AG148:AJ148"/>
    <mergeCell ref="AD149:AF149"/>
    <mergeCell ref="AG149:AJ149"/>
    <mergeCell ref="AD150:AF150"/>
    <mergeCell ref="AG150:AJ150"/>
    <mergeCell ref="AD145:AF145"/>
    <mergeCell ref="AG145:AJ145"/>
    <mergeCell ref="AD146:AF146"/>
    <mergeCell ref="AG146:AJ146"/>
    <mergeCell ref="AD147:AF147"/>
    <mergeCell ref="AG147:AJ147"/>
    <mergeCell ref="AD142:AF142"/>
    <mergeCell ref="AG142:AJ142"/>
    <mergeCell ref="AD143:AF143"/>
    <mergeCell ref="AG143:AJ143"/>
    <mergeCell ref="AD144:AF144"/>
    <mergeCell ref="AG144:AJ144"/>
    <mergeCell ref="AD139:AF139"/>
    <mergeCell ref="AG139:AJ139"/>
    <mergeCell ref="AD140:AF140"/>
    <mergeCell ref="AG140:AJ140"/>
    <mergeCell ref="AD141:AF141"/>
    <mergeCell ref="AG141:AJ141"/>
    <mergeCell ref="AD136:AF136"/>
    <mergeCell ref="AG136:AJ136"/>
    <mergeCell ref="AD137:AF137"/>
    <mergeCell ref="AG137:AJ137"/>
    <mergeCell ref="AD138:AF138"/>
    <mergeCell ref="AG138:AJ138"/>
    <mergeCell ref="AD133:AF133"/>
    <mergeCell ref="AG133:AJ133"/>
    <mergeCell ref="AD134:AF134"/>
    <mergeCell ref="AG134:AJ134"/>
    <mergeCell ref="AD135:AF135"/>
    <mergeCell ref="AG135:AJ135"/>
    <mergeCell ref="AG129:AJ129"/>
    <mergeCell ref="AD130:AF130"/>
    <mergeCell ref="AG130:AJ130"/>
    <mergeCell ref="AD131:AF131"/>
    <mergeCell ref="AG131:AJ131"/>
    <mergeCell ref="AD132:AF132"/>
    <mergeCell ref="AG132:AJ132"/>
    <mergeCell ref="AC125:AN125"/>
    <mergeCell ref="AC126:AN126"/>
    <mergeCell ref="AC127:AC129"/>
    <mergeCell ref="AD127:AF128"/>
    <mergeCell ref="AG127:AJ128"/>
    <mergeCell ref="AK127:AK129"/>
    <mergeCell ref="AL127:AL128"/>
    <mergeCell ref="AM127:AM128"/>
    <mergeCell ref="AN127:AN128"/>
    <mergeCell ref="AD129:AF129"/>
    <mergeCell ref="B156:D156"/>
    <mergeCell ref="E156:H156"/>
    <mergeCell ref="P156:R156"/>
    <mergeCell ref="S156:V156"/>
    <mergeCell ref="B157:D157"/>
    <mergeCell ref="E157:H157"/>
    <mergeCell ref="P157:R157"/>
    <mergeCell ref="S157:V157"/>
    <mergeCell ref="B154:D154"/>
    <mergeCell ref="E154:H154"/>
    <mergeCell ref="P154:R154"/>
    <mergeCell ref="S154:V154"/>
    <mergeCell ref="B155:D155"/>
    <mergeCell ref="E155:H155"/>
    <mergeCell ref="P155:R155"/>
    <mergeCell ref="S155:V155"/>
    <mergeCell ref="B152:D152"/>
    <mergeCell ref="E152:H152"/>
    <mergeCell ref="P152:R152"/>
    <mergeCell ref="S152:V152"/>
    <mergeCell ref="B153:D153"/>
    <mergeCell ref="E153:H153"/>
    <mergeCell ref="P153:R153"/>
    <mergeCell ref="S153:V153"/>
    <mergeCell ref="B150:D150"/>
    <mergeCell ref="E150:H150"/>
    <mergeCell ref="P150:R150"/>
    <mergeCell ref="S150:V150"/>
    <mergeCell ref="B151:D151"/>
    <mergeCell ref="E151:H151"/>
    <mergeCell ref="P151:R151"/>
    <mergeCell ref="S151:V151"/>
    <mergeCell ref="B148:D148"/>
    <mergeCell ref="E148:H148"/>
    <mergeCell ref="P148:R148"/>
    <mergeCell ref="S148:V148"/>
    <mergeCell ref="B149:D149"/>
    <mergeCell ref="E149:H149"/>
    <mergeCell ref="P149:R149"/>
    <mergeCell ref="S149:V149"/>
    <mergeCell ref="B146:D146"/>
    <mergeCell ref="E146:H146"/>
    <mergeCell ref="P146:R146"/>
    <mergeCell ref="S146:V146"/>
    <mergeCell ref="B147:D147"/>
    <mergeCell ref="E147:H147"/>
    <mergeCell ref="P147:R147"/>
    <mergeCell ref="S147:V147"/>
    <mergeCell ref="B144:D144"/>
    <mergeCell ref="E144:H144"/>
    <mergeCell ref="P144:R144"/>
    <mergeCell ref="S144:V144"/>
    <mergeCell ref="B145:D145"/>
    <mergeCell ref="E145:H145"/>
    <mergeCell ref="P145:R145"/>
    <mergeCell ref="S145:V145"/>
    <mergeCell ref="B142:D142"/>
    <mergeCell ref="E142:H142"/>
    <mergeCell ref="P142:R142"/>
    <mergeCell ref="S142:V142"/>
    <mergeCell ref="B143:D143"/>
    <mergeCell ref="E143:H143"/>
    <mergeCell ref="P143:R143"/>
    <mergeCell ref="S143:V143"/>
    <mergeCell ref="B140:D140"/>
    <mergeCell ref="E140:H140"/>
    <mergeCell ref="P140:R140"/>
    <mergeCell ref="S140:V140"/>
    <mergeCell ref="B141:D141"/>
    <mergeCell ref="E141:H141"/>
    <mergeCell ref="P141:R141"/>
    <mergeCell ref="S141:V141"/>
    <mergeCell ref="B138:D138"/>
    <mergeCell ref="E138:H138"/>
    <mergeCell ref="P138:R138"/>
    <mergeCell ref="S138:V138"/>
    <mergeCell ref="B139:D139"/>
    <mergeCell ref="E139:H139"/>
    <mergeCell ref="P139:R139"/>
    <mergeCell ref="S139:V139"/>
    <mergeCell ref="B136:D136"/>
    <mergeCell ref="E136:H136"/>
    <mergeCell ref="P136:R136"/>
    <mergeCell ref="S136:V136"/>
    <mergeCell ref="B137:D137"/>
    <mergeCell ref="E137:H137"/>
    <mergeCell ref="P137:R137"/>
    <mergeCell ref="S137:V137"/>
    <mergeCell ref="B134:D134"/>
    <mergeCell ref="E134:H134"/>
    <mergeCell ref="P134:R134"/>
    <mergeCell ref="S134:V134"/>
    <mergeCell ref="B135:D135"/>
    <mergeCell ref="E135:H135"/>
    <mergeCell ref="P135:R135"/>
    <mergeCell ref="S135:V135"/>
    <mergeCell ref="B132:D132"/>
    <mergeCell ref="E132:H132"/>
    <mergeCell ref="P132:R132"/>
    <mergeCell ref="S132:V132"/>
    <mergeCell ref="B133:D133"/>
    <mergeCell ref="E133:H133"/>
    <mergeCell ref="P133:R133"/>
    <mergeCell ref="S133:V133"/>
    <mergeCell ref="B130:D130"/>
    <mergeCell ref="E130:H130"/>
    <mergeCell ref="P130:R130"/>
    <mergeCell ref="S130:V130"/>
    <mergeCell ref="B131:D131"/>
    <mergeCell ref="E131:H131"/>
    <mergeCell ref="P131:R131"/>
    <mergeCell ref="S131:V131"/>
    <mergeCell ref="P116:R116"/>
    <mergeCell ref="S116:V116"/>
    <mergeCell ref="P117:R117"/>
    <mergeCell ref="S117:V117"/>
    <mergeCell ref="P118:R118"/>
    <mergeCell ref="S118:V118"/>
    <mergeCell ref="P113:R113"/>
    <mergeCell ref="S113:V113"/>
    <mergeCell ref="P114:R114"/>
    <mergeCell ref="S114:V114"/>
    <mergeCell ref="P115:R115"/>
    <mergeCell ref="S115:V115"/>
    <mergeCell ref="A125:L125"/>
    <mergeCell ref="O125:Z125"/>
    <mergeCell ref="A126:L126"/>
    <mergeCell ref="O126:Z126"/>
    <mergeCell ref="A127:A129"/>
    <mergeCell ref="B127:D128"/>
    <mergeCell ref="E127:H128"/>
    <mergeCell ref="I127:I129"/>
    <mergeCell ref="J127:J128"/>
    <mergeCell ref="Y127:Y128"/>
    <mergeCell ref="Z127:Z128"/>
    <mergeCell ref="B129:D129"/>
    <mergeCell ref="E129:H129"/>
    <mergeCell ref="P129:R129"/>
    <mergeCell ref="S129:V129"/>
    <mergeCell ref="L127:L128"/>
    <mergeCell ref="O127:O129"/>
    <mergeCell ref="P127:R128"/>
    <mergeCell ref="S127:V128"/>
    <mergeCell ref="W127:W129"/>
    <mergeCell ref="X127:X128"/>
    <mergeCell ref="P111:R111"/>
    <mergeCell ref="S111:V111"/>
    <mergeCell ref="P112:R112"/>
    <mergeCell ref="S112:V112"/>
    <mergeCell ref="P107:R107"/>
    <mergeCell ref="S107:V107"/>
    <mergeCell ref="P108:R108"/>
    <mergeCell ref="S108:V108"/>
    <mergeCell ref="P109:R109"/>
    <mergeCell ref="S109:V109"/>
    <mergeCell ref="P110:R110"/>
    <mergeCell ref="S110:V110"/>
    <mergeCell ref="P104:R104"/>
    <mergeCell ref="S104:V104"/>
    <mergeCell ref="P105:R105"/>
    <mergeCell ref="S105:V105"/>
    <mergeCell ref="P106:R106"/>
    <mergeCell ref="S106:V106"/>
    <mergeCell ref="P101:R101"/>
    <mergeCell ref="S101:V101"/>
    <mergeCell ref="P102:R102"/>
    <mergeCell ref="S102:V102"/>
    <mergeCell ref="P103:R103"/>
    <mergeCell ref="S103:V103"/>
    <mergeCell ref="P99:R99"/>
    <mergeCell ref="S99:V99"/>
    <mergeCell ref="P100:R100"/>
    <mergeCell ref="S100:V100"/>
    <mergeCell ref="P95:R95"/>
    <mergeCell ref="S95:V95"/>
    <mergeCell ref="P96:R96"/>
    <mergeCell ref="S96:V96"/>
    <mergeCell ref="P97:R97"/>
    <mergeCell ref="S97:V97"/>
    <mergeCell ref="P94:R94"/>
    <mergeCell ref="S94:V94"/>
    <mergeCell ref="P89:R89"/>
    <mergeCell ref="S89:V89"/>
    <mergeCell ref="P90:R90"/>
    <mergeCell ref="S90:V90"/>
    <mergeCell ref="P91:R91"/>
    <mergeCell ref="S91:V91"/>
    <mergeCell ref="P98:R98"/>
    <mergeCell ref="S98:V98"/>
    <mergeCell ref="W86:W88"/>
    <mergeCell ref="X86:X87"/>
    <mergeCell ref="Y86:Y87"/>
    <mergeCell ref="Z86:Z87"/>
    <mergeCell ref="P88:R88"/>
    <mergeCell ref="S88:V88"/>
    <mergeCell ref="P92:R92"/>
    <mergeCell ref="S92:V92"/>
    <mergeCell ref="P93:R93"/>
    <mergeCell ref="S93:V93"/>
    <mergeCell ref="E114:H114"/>
    <mergeCell ref="E115:H115"/>
    <mergeCell ref="E116:H116"/>
    <mergeCell ref="E117:H117"/>
    <mergeCell ref="E118:H118"/>
    <mergeCell ref="E119:H119"/>
    <mergeCell ref="E108:H108"/>
    <mergeCell ref="E109:H109"/>
    <mergeCell ref="E110:H110"/>
    <mergeCell ref="E111:H111"/>
    <mergeCell ref="E112:H112"/>
    <mergeCell ref="E113:H113"/>
    <mergeCell ref="E102:H102"/>
    <mergeCell ref="E103:H103"/>
    <mergeCell ref="E104:H104"/>
    <mergeCell ref="E105:H105"/>
    <mergeCell ref="E106:H106"/>
    <mergeCell ref="E107:H107"/>
    <mergeCell ref="E96:H96"/>
    <mergeCell ref="E97:H97"/>
    <mergeCell ref="E98:H98"/>
    <mergeCell ref="E99:H99"/>
    <mergeCell ref="E100:H100"/>
    <mergeCell ref="E101:H101"/>
    <mergeCell ref="B115:D115"/>
    <mergeCell ref="B116:D116"/>
    <mergeCell ref="B117:D117"/>
    <mergeCell ref="B118:D118"/>
    <mergeCell ref="B119:D119"/>
    <mergeCell ref="E91:H91"/>
    <mergeCell ref="E92:H92"/>
    <mergeCell ref="E93:H93"/>
    <mergeCell ref="E94:H94"/>
    <mergeCell ref="E95:H95"/>
    <mergeCell ref="B109:D109"/>
    <mergeCell ref="B110:D110"/>
    <mergeCell ref="B111:D111"/>
    <mergeCell ref="B112:D112"/>
    <mergeCell ref="B113:D113"/>
    <mergeCell ref="B114:D114"/>
    <mergeCell ref="B103:D103"/>
    <mergeCell ref="B104:D104"/>
    <mergeCell ref="B105:D105"/>
    <mergeCell ref="B106:D106"/>
    <mergeCell ref="B107:D107"/>
    <mergeCell ref="B108:D108"/>
    <mergeCell ref="B97:D97"/>
    <mergeCell ref="B98:D98"/>
    <mergeCell ref="B99:D99"/>
    <mergeCell ref="B100:D100"/>
    <mergeCell ref="B101:D101"/>
    <mergeCell ref="B102:D102"/>
    <mergeCell ref="B91:D91"/>
    <mergeCell ref="B92:D92"/>
    <mergeCell ref="B93:D93"/>
    <mergeCell ref="B94:D94"/>
    <mergeCell ref="B95:D95"/>
    <mergeCell ref="B96:D96"/>
    <mergeCell ref="E86:H87"/>
    <mergeCell ref="B88:D88"/>
    <mergeCell ref="E88:H88"/>
    <mergeCell ref="B89:D89"/>
    <mergeCell ref="E89:H89"/>
    <mergeCell ref="B90:D90"/>
    <mergeCell ref="E90:H90"/>
    <mergeCell ref="B77:D77"/>
    <mergeCell ref="E77:H77"/>
    <mergeCell ref="B78:D78"/>
    <mergeCell ref="E78:H78"/>
    <mergeCell ref="B79:D79"/>
    <mergeCell ref="E79:H79"/>
    <mergeCell ref="A82:Z82"/>
    <mergeCell ref="O84:Z84"/>
    <mergeCell ref="A84:L84"/>
    <mergeCell ref="A85:L85"/>
    <mergeCell ref="J86:J87"/>
    <mergeCell ref="K86:K87"/>
    <mergeCell ref="L86:L87"/>
    <mergeCell ref="B86:D87"/>
    <mergeCell ref="O85:Z85"/>
    <mergeCell ref="P86:R87"/>
    <mergeCell ref="S86:V87"/>
    <mergeCell ref="B75:D75"/>
    <mergeCell ref="E75:H75"/>
    <mergeCell ref="B76:D76"/>
    <mergeCell ref="E76:H76"/>
    <mergeCell ref="B71:D71"/>
    <mergeCell ref="E71:H71"/>
    <mergeCell ref="B72:D72"/>
    <mergeCell ref="E72:H72"/>
    <mergeCell ref="B73:D73"/>
    <mergeCell ref="E73:H73"/>
    <mergeCell ref="B70:D70"/>
    <mergeCell ref="E70:H70"/>
    <mergeCell ref="B65:D65"/>
    <mergeCell ref="E65:H65"/>
    <mergeCell ref="B66:D66"/>
    <mergeCell ref="E66:H66"/>
    <mergeCell ref="B67:D67"/>
    <mergeCell ref="E67:H67"/>
    <mergeCell ref="B74:D74"/>
    <mergeCell ref="E74:H74"/>
    <mergeCell ref="B59:D59"/>
    <mergeCell ref="E59:H59"/>
    <mergeCell ref="B60:D60"/>
    <mergeCell ref="E60:H60"/>
    <mergeCell ref="B61:D61"/>
    <mergeCell ref="E61:H61"/>
    <mergeCell ref="B68:D68"/>
    <mergeCell ref="E68:H68"/>
    <mergeCell ref="B69:D69"/>
    <mergeCell ref="E69:H69"/>
    <mergeCell ref="E41:H41"/>
    <mergeCell ref="B46:D47"/>
    <mergeCell ref="E46:H47"/>
    <mergeCell ref="B48:D48"/>
    <mergeCell ref="E48:H48"/>
    <mergeCell ref="B49:D49"/>
    <mergeCell ref="E49:H49"/>
    <mergeCell ref="B41:D41"/>
    <mergeCell ref="B56:D56"/>
    <mergeCell ref="E56:H56"/>
    <mergeCell ref="B53:D53"/>
    <mergeCell ref="E53:H53"/>
    <mergeCell ref="B54:D54"/>
    <mergeCell ref="E54:H54"/>
    <mergeCell ref="B55:D55"/>
    <mergeCell ref="E55:H55"/>
    <mergeCell ref="E35:H35"/>
    <mergeCell ref="E36:H36"/>
    <mergeCell ref="E37:H37"/>
    <mergeCell ref="E38:H38"/>
    <mergeCell ref="E39:H39"/>
    <mergeCell ref="E40:H40"/>
    <mergeCell ref="E29:H29"/>
    <mergeCell ref="E30:H30"/>
    <mergeCell ref="E31:H31"/>
    <mergeCell ref="E32:H32"/>
    <mergeCell ref="E33:H33"/>
    <mergeCell ref="E34:H34"/>
    <mergeCell ref="E23:H23"/>
    <mergeCell ref="E24:H24"/>
    <mergeCell ref="E25:H25"/>
    <mergeCell ref="E26:H26"/>
    <mergeCell ref="E27:H27"/>
    <mergeCell ref="E28:H28"/>
    <mergeCell ref="E17:H17"/>
    <mergeCell ref="E18:H18"/>
    <mergeCell ref="E19:H19"/>
    <mergeCell ref="E20:H20"/>
    <mergeCell ref="E21:H21"/>
    <mergeCell ref="E22:H22"/>
    <mergeCell ref="E8:H9"/>
    <mergeCell ref="E10:H10"/>
    <mergeCell ref="E11:H11"/>
    <mergeCell ref="E12:H12"/>
    <mergeCell ref="E13:H13"/>
    <mergeCell ref="E14:H14"/>
    <mergeCell ref="E15:H15"/>
    <mergeCell ref="E16:H16"/>
    <mergeCell ref="B35:D35"/>
    <mergeCell ref="B23:D23"/>
    <mergeCell ref="B24:D24"/>
    <mergeCell ref="B25:D25"/>
    <mergeCell ref="B26:D26"/>
    <mergeCell ref="B27:D27"/>
    <mergeCell ref="B28:D28"/>
    <mergeCell ref="B17:D17"/>
    <mergeCell ref="B18:D18"/>
    <mergeCell ref="B19:D19"/>
    <mergeCell ref="B20:D20"/>
    <mergeCell ref="B21:D21"/>
    <mergeCell ref="B22:D22"/>
    <mergeCell ref="B11:D11"/>
    <mergeCell ref="B12:D12"/>
    <mergeCell ref="B13:D13"/>
    <mergeCell ref="B36:D36"/>
    <mergeCell ref="B37:D37"/>
    <mergeCell ref="B38:D38"/>
    <mergeCell ref="B39:D39"/>
    <mergeCell ref="B40:D40"/>
    <mergeCell ref="B29:D29"/>
    <mergeCell ref="B30:D30"/>
    <mergeCell ref="B31:D31"/>
    <mergeCell ref="B32:D32"/>
    <mergeCell ref="B33:D33"/>
    <mergeCell ref="B34:D34"/>
    <mergeCell ref="I46:I48"/>
    <mergeCell ref="J46:AV46"/>
    <mergeCell ref="J47:AR47"/>
    <mergeCell ref="AS47:AV47"/>
    <mergeCell ref="B50:D50"/>
    <mergeCell ref="E50:H50"/>
    <mergeCell ref="B51:D51"/>
    <mergeCell ref="E51:H51"/>
    <mergeCell ref="B52:D52"/>
    <mergeCell ref="E52:H52"/>
    <mergeCell ref="B57:D57"/>
    <mergeCell ref="E57:H57"/>
    <mergeCell ref="B58:D58"/>
    <mergeCell ref="E58:H58"/>
    <mergeCell ref="B62:D62"/>
    <mergeCell ref="E62:H62"/>
    <mergeCell ref="B63:D63"/>
    <mergeCell ref="A207:A209"/>
    <mergeCell ref="B207:D208"/>
    <mergeCell ref="E207:H208"/>
    <mergeCell ref="B200:D200"/>
    <mergeCell ref="E200:H200"/>
    <mergeCell ref="A167:A169"/>
    <mergeCell ref="B167:D168"/>
    <mergeCell ref="E167:H168"/>
    <mergeCell ref="B170:D170"/>
    <mergeCell ref="E170:H170"/>
    <mergeCell ref="B174:D174"/>
    <mergeCell ref="E174:H174"/>
    <mergeCell ref="B178:D178"/>
    <mergeCell ref="E178:H178"/>
    <mergeCell ref="E63:H63"/>
    <mergeCell ref="B64:D64"/>
    <mergeCell ref="E64:H64"/>
    <mergeCell ref="A1:AV1"/>
    <mergeCell ref="P160:R160"/>
    <mergeCell ref="S160:V160"/>
    <mergeCell ref="K127:K128"/>
    <mergeCell ref="P119:R119"/>
    <mergeCell ref="S119:V119"/>
    <mergeCell ref="A86:A88"/>
    <mergeCell ref="I86:I88"/>
    <mergeCell ref="A45:D45"/>
    <mergeCell ref="A46:A48"/>
    <mergeCell ref="AS9:AV9"/>
    <mergeCell ref="J8:AV8"/>
    <mergeCell ref="E7:AV7"/>
    <mergeCell ref="B8:D9"/>
    <mergeCell ref="B10:D10"/>
    <mergeCell ref="J9:AR9"/>
    <mergeCell ref="E45:AV45"/>
    <mergeCell ref="A8:A10"/>
    <mergeCell ref="I8:I10"/>
    <mergeCell ref="A7:D7"/>
    <mergeCell ref="B14:D14"/>
    <mergeCell ref="B15:D15"/>
    <mergeCell ref="B16:D16"/>
    <mergeCell ref="O86:O88"/>
  </mergeCells>
  <dataValidations count="4">
    <dataValidation type="decimal" operator="greaterThanOrEqual" allowBlank="1" showInputMessage="1" showErrorMessage="1" errorTitle="ERROR" error="Al introducir el decimal debe poner coma ," sqref="I11:AV41 AK210:AN240 W210:Z240 I210:L240 W89:Z119 I49:AV79 I89:L119 AK130:AN160 AK170:AN200 W130:Z160 I130:L160 W170:Z200 I170:L200" xr:uid="{00000000-0002-0000-0100-000000000000}">
      <formula1>0</formula1>
    </dataValidation>
    <dataValidation type="list" allowBlank="1" showInputMessage="1" showErrorMessage="1" sqref="B89:D119 B11:D41 B49:D79 P89:R119 B130:D160 P130:R160 AD130:AF160 B170:D200 P170:R200 AD170:AF200 B210:D240 P210:R240 AD210:AF240" xr:uid="{00000000-0002-0000-0100-000001000000}">
      <formula1>$BH$28:$BH$30</formula1>
    </dataValidation>
    <dataValidation type="list" allowBlank="1" showInputMessage="1" showErrorMessage="1" sqref="AS10:AV10 AS48:AV48" xr:uid="{00000000-0002-0000-0100-000002000000}">
      <formula1>$BB$31:$BB$82</formula1>
    </dataValidation>
    <dataValidation type="list" allowBlank="1" showInputMessage="1" showErrorMessage="1" sqref="E89:H119 E49:H79 E11:H41 S89:V119 E130:H160 S130:V160 AG130:AJ160 E170:H200 S170:V200 AG170:AJ200 E210:H240 S210:V240 AG210:AJ240" xr:uid="{00000000-0002-0000-0100-000003000000}">
      <formula1>$BN$28:$BN$57</formula1>
    </dataValidation>
  </dataValidations>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152"/>
  <sheetViews>
    <sheetView showGridLines="0" workbookViewId="0">
      <selection sqref="A1:AB1"/>
    </sheetView>
  </sheetViews>
  <sheetFormatPr baseColWidth="10" defaultRowHeight="15" x14ac:dyDescent="0.25"/>
  <cols>
    <col min="1" max="1" width="10.85546875" style="182" customWidth="1"/>
    <col min="2" max="3" width="7" style="182" customWidth="1"/>
    <col min="4" max="4" width="7.28515625" style="182" customWidth="1"/>
    <col min="5" max="5" width="6.42578125" style="182" customWidth="1"/>
    <col min="6" max="6" width="8.7109375" style="182" customWidth="1"/>
    <col min="7" max="7" width="9.140625" style="182" customWidth="1"/>
    <col min="8" max="8" width="7.7109375" style="182" customWidth="1"/>
    <col min="9" max="9" width="6.42578125" style="182" customWidth="1"/>
    <col min="10" max="10" width="5.5703125" style="182" customWidth="1"/>
    <col min="11" max="11" width="6.7109375" style="182" customWidth="1"/>
    <col min="12" max="12" width="5.7109375" style="182" customWidth="1"/>
    <col min="13" max="13" width="5.28515625" style="182" customWidth="1"/>
    <col min="14" max="14" width="6.140625" style="182" customWidth="1"/>
    <col min="15" max="15" width="5.5703125" style="182" customWidth="1"/>
    <col min="16" max="16" width="5.42578125" style="182" customWidth="1"/>
    <col min="17" max="17" width="5.5703125" style="182" customWidth="1"/>
    <col min="18" max="18" width="7.42578125" style="182" customWidth="1"/>
    <col min="19" max="19" width="8" style="338" customWidth="1"/>
    <col min="20" max="21" width="8.42578125" style="339" customWidth="1"/>
    <col min="22" max="22" width="7.85546875" style="339" customWidth="1"/>
    <col min="23" max="23" width="7.5703125" style="339" customWidth="1"/>
    <col min="24" max="24" width="8.85546875" style="339" customWidth="1"/>
    <col min="25" max="25" width="8.28515625" style="339" customWidth="1"/>
    <col min="26" max="26" width="8.42578125" style="339" customWidth="1"/>
    <col min="27" max="27" width="7.85546875" style="339" customWidth="1"/>
    <col min="28" max="28" width="9.7109375" style="339" customWidth="1"/>
    <col min="29" max="29" width="9.7109375" style="340" customWidth="1"/>
    <col min="30" max="65" width="11.42578125" style="182" hidden="1" customWidth="1"/>
    <col min="66" max="16384" width="11.42578125" style="182"/>
  </cols>
  <sheetData>
    <row r="1" spans="1:65" ht="24.75" customHeight="1" thickTop="1" thickBot="1" x14ac:dyDescent="0.3">
      <c r="A1" s="645" t="s">
        <v>320</v>
      </c>
      <c r="B1" s="646"/>
      <c r="C1" s="646"/>
      <c r="D1" s="646"/>
      <c r="E1" s="646"/>
      <c r="F1" s="646"/>
      <c r="G1" s="646"/>
      <c r="H1" s="646"/>
      <c r="I1" s="646"/>
      <c r="J1" s="646"/>
      <c r="K1" s="646"/>
      <c r="L1" s="646"/>
      <c r="M1" s="646"/>
      <c r="N1" s="646"/>
      <c r="O1" s="646"/>
      <c r="P1" s="646"/>
      <c r="Q1" s="646"/>
      <c r="R1" s="646"/>
      <c r="S1" s="646"/>
      <c r="T1" s="646"/>
      <c r="U1" s="646"/>
      <c r="V1" s="646"/>
      <c r="W1" s="646"/>
      <c r="X1" s="646"/>
      <c r="Y1" s="646"/>
      <c r="Z1" s="646"/>
      <c r="AA1" s="646"/>
      <c r="AB1" s="647"/>
      <c r="AC1" s="336"/>
      <c r="AD1" s="337"/>
    </row>
    <row r="2" spans="1:65" ht="16.5" thickTop="1" thickBot="1" x14ac:dyDescent="0.3"/>
    <row r="3" spans="1:65" ht="16.5" thickBot="1" x14ac:dyDescent="0.3">
      <c r="A3" s="648" t="s">
        <v>369</v>
      </c>
      <c r="B3" s="649"/>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50"/>
      <c r="AC3" s="341"/>
      <c r="AD3" s="342"/>
    </row>
    <row r="4" spans="1:65" ht="15.75" thickBot="1" x14ac:dyDescent="0.3">
      <c r="A4" s="181"/>
      <c r="B4" s="181"/>
      <c r="C4" s="181"/>
      <c r="D4" s="181"/>
      <c r="E4" s="181"/>
      <c r="F4" s="181"/>
      <c r="G4" s="181"/>
      <c r="H4" s="181"/>
      <c r="I4" s="181"/>
      <c r="J4" s="181"/>
      <c r="K4" s="181"/>
      <c r="L4" s="181"/>
      <c r="M4" s="181"/>
      <c r="N4" s="181"/>
      <c r="O4" s="181"/>
      <c r="P4" s="181"/>
      <c r="Q4" s="181"/>
      <c r="R4" s="181"/>
      <c r="AD4" s="181"/>
    </row>
    <row r="5" spans="1:65" ht="15.75" thickBot="1" x14ac:dyDescent="0.3">
      <c r="A5" s="561" t="s">
        <v>308</v>
      </c>
      <c r="B5" s="651" t="s">
        <v>365</v>
      </c>
      <c r="C5" s="651"/>
      <c r="D5" s="651"/>
      <c r="E5" s="651"/>
      <c r="F5" s="651"/>
      <c r="G5" s="651"/>
      <c r="H5" s="651"/>
      <c r="I5" s="651"/>
      <c r="J5" s="651"/>
      <c r="K5" s="651"/>
      <c r="L5" s="651"/>
      <c r="M5" s="651"/>
      <c r="N5" s="651"/>
      <c r="O5" s="651"/>
      <c r="P5" s="651"/>
      <c r="Q5" s="651"/>
      <c r="R5" s="651"/>
      <c r="S5" s="651"/>
      <c r="T5" s="651"/>
      <c r="U5" s="651"/>
      <c r="V5" s="651"/>
      <c r="W5" s="651"/>
      <c r="X5" s="651"/>
      <c r="Y5" s="651"/>
      <c r="Z5" s="651"/>
      <c r="AA5" s="651"/>
      <c r="AB5" s="651"/>
      <c r="AC5" s="343"/>
      <c r="AD5" s="273"/>
      <c r="AE5" s="274" t="s">
        <v>149</v>
      </c>
      <c r="AF5" s="275" t="s">
        <v>284</v>
      </c>
      <c r="AG5" s="275" t="s">
        <v>285</v>
      </c>
      <c r="AH5" s="276" t="s">
        <v>271</v>
      </c>
      <c r="AI5" s="277" t="s">
        <v>151</v>
      </c>
      <c r="AJ5" s="277" t="s">
        <v>272</v>
      </c>
      <c r="AK5" s="277" t="s">
        <v>150</v>
      </c>
      <c r="AL5" s="277" t="s">
        <v>154</v>
      </c>
      <c r="AM5" s="277" t="s">
        <v>155</v>
      </c>
      <c r="AN5" s="277" t="s">
        <v>156</v>
      </c>
      <c r="AO5" s="277" t="s">
        <v>157</v>
      </c>
      <c r="AP5" s="277" t="s">
        <v>158</v>
      </c>
      <c r="AQ5" s="277" t="s">
        <v>159</v>
      </c>
      <c r="AR5" s="277" t="s">
        <v>160</v>
      </c>
      <c r="AS5" s="277" t="s">
        <v>161</v>
      </c>
      <c r="AT5" s="277" t="s">
        <v>274</v>
      </c>
      <c r="AU5" s="277" t="s">
        <v>267</v>
      </c>
      <c r="AV5" s="277" t="s">
        <v>268</v>
      </c>
      <c r="AW5" s="277" t="s">
        <v>269</v>
      </c>
      <c r="AX5" s="277" t="s">
        <v>270</v>
      </c>
      <c r="AY5" s="277" t="s">
        <v>162</v>
      </c>
      <c r="AZ5" s="277" t="s">
        <v>152</v>
      </c>
      <c r="BA5" s="277" t="s">
        <v>153</v>
      </c>
      <c r="BB5" s="277" t="s">
        <v>266</v>
      </c>
      <c r="BC5" s="277" t="s">
        <v>275</v>
      </c>
      <c r="BD5" s="278" t="s">
        <v>190</v>
      </c>
      <c r="BE5" s="275" t="s">
        <v>219</v>
      </c>
      <c r="BF5" s="275" t="s">
        <v>276</v>
      </c>
      <c r="BG5" s="275" t="s">
        <v>277</v>
      </c>
      <c r="BH5" s="275" t="s">
        <v>278</v>
      </c>
      <c r="BI5" s="275" t="s">
        <v>265</v>
      </c>
      <c r="BJ5" s="275" t="s">
        <v>279</v>
      </c>
      <c r="BK5" s="275" t="s">
        <v>280</v>
      </c>
      <c r="BL5" s="275" t="s">
        <v>281</v>
      </c>
      <c r="BM5" s="275" t="s">
        <v>282</v>
      </c>
    </row>
    <row r="6" spans="1:65" ht="36.75" customHeight="1" thickBot="1" x14ac:dyDescent="0.3">
      <c r="A6" s="563"/>
      <c r="B6" s="344" t="s">
        <v>149</v>
      </c>
      <c r="C6" s="344" t="s">
        <v>284</v>
      </c>
      <c r="D6" s="344" t="s">
        <v>285</v>
      </c>
      <c r="E6" s="344" t="s">
        <v>271</v>
      </c>
      <c r="F6" s="344" t="s">
        <v>151</v>
      </c>
      <c r="G6" s="344" t="s">
        <v>272</v>
      </c>
      <c r="H6" s="344" t="s">
        <v>273</v>
      </c>
      <c r="I6" s="344" t="s">
        <v>154</v>
      </c>
      <c r="J6" s="344" t="s">
        <v>155</v>
      </c>
      <c r="K6" s="344" t="s">
        <v>156</v>
      </c>
      <c r="L6" s="344" t="s">
        <v>157</v>
      </c>
      <c r="M6" s="344" t="s">
        <v>158</v>
      </c>
      <c r="N6" s="344" t="s">
        <v>159</v>
      </c>
      <c r="O6" s="344" t="s">
        <v>160</v>
      </c>
      <c r="P6" s="344" t="s">
        <v>161</v>
      </c>
      <c r="Q6" s="344" t="s">
        <v>274</v>
      </c>
      <c r="R6" s="344" t="s">
        <v>267</v>
      </c>
      <c r="S6" s="344" t="s">
        <v>268</v>
      </c>
      <c r="T6" s="344" t="s">
        <v>269</v>
      </c>
      <c r="U6" s="344" t="s">
        <v>270</v>
      </c>
      <c r="V6" s="344" t="s">
        <v>162</v>
      </c>
      <c r="W6" s="344" t="s">
        <v>152</v>
      </c>
      <c r="X6" s="344" t="s">
        <v>153</v>
      </c>
      <c r="Y6" s="344" t="s">
        <v>266</v>
      </c>
      <c r="Z6" s="344" t="s">
        <v>280</v>
      </c>
      <c r="AA6" s="344" t="s">
        <v>281</v>
      </c>
      <c r="AB6" s="344" t="s">
        <v>309</v>
      </c>
      <c r="AC6" s="345"/>
      <c r="AD6" s="280" t="s">
        <v>163</v>
      </c>
      <c r="AE6" s="281">
        <f>B7*$AB7*'Datos Generales'!$B$82/1000000</f>
        <v>0</v>
      </c>
      <c r="AF6" s="281">
        <f>C7*$AB7*'Datos Generales'!$B$82/1000000</f>
        <v>0</v>
      </c>
      <c r="AG6" s="281">
        <f>D7*$AB7*'Datos Generales'!$B$82/1000000</f>
        <v>0</v>
      </c>
      <c r="AH6" s="281">
        <f>E7*$AB7*'Datos Generales'!$B$82/1000000</f>
        <v>0</v>
      </c>
      <c r="AI6" s="281">
        <f>F7*$AB7*'Datos Generales'!$B$82/1000000</f>
        <v>0</v>
      </c>
      <c r="AJ6" s="281">
        <f>G7*$AB7*'Datos Generales'!$B$82/1000000</f>
        <v>0</v>
      </c>
      <c r="AK6" s="281">
        <f>H7*$AB7*'Datos Generales'!$B$82/1000000</f>
        <v>0</v>
      </c>
      <c r="AL6" s="281">
        <f>I7*$AB7*'Datos Generales'!$B$82/1000000</f>
        <v>0</v>
      </c>
      <c r="AM6" s="281">
        <f>J7*$AB7*'Datos Generales'!$B$82/1000000</f>
        <v>0</v>
      </c>
      <c r="AN6" s="281">
        <f>K7*$AB7*'Datos Generales'!$B$82/1000000</f>
        <v>0</v>
      </c>
      <c r="AO6" s="281">
        <f>L7*$AB7*'Datos Generales'!$B$82/1000000</f>
        <v>0</v>
      </c>
      <c r="AP6" s="281">
        <f>M7*$AB7*'Datos Generales'!$B$82/1000000</f>
        <v>0</v>
      </c>
      <c r="AQ6" s="281">
        <f>N7*$AB7*'Datos Generales'!$B$82/1000000</f>
        <v>0</v>
      </c>
      <c r="AR6" s="281">
        <f>O7*$AB7*'Datos Generales'!$B$82/1000000</f>
        <v>0</v>
      </c>
      <c r="AS6" s="281">
        <f>P7*$AB7*'Datos Generales'!$B$82/1000000</f>
        <v>0</v>
      </c>
      <c r="AT6" s="281">
        <f>Q7*$AB7*'Datos Generales'!$B$82/1000000</f>
        <v>0</v>
      </c>
      <c r="AU6" s="281">
        <f>R7*$AB7*'Datos Generales'!$B$82/1000000</f>
        <v>0</v>
      </c>
      <c r="AV6" s="281">
        <f>S7*$AB7*'Datos Generales'!$B$82/1000000</f>
        <v>0</v>
      </c>
      <c r="AW6" s="281">
        <f>T7*$AB7*'Datos Generales'!$B$82/1000000</f>
        <v>0</v>
      </c>
      <c r="AX6" s="281">
        <f>U7*$AB7*'Datos Generales'!$B$82/1000000</f>
        <v>0</v>
      </c>
      <c r="AY6" s="281">
        <f>V7*$AB7*'Datos Generales'!$B$82/1000000</f>
        <v>0</v>
      </c>
      <c r="AZ6" s="281">
        <f>W7*$AB7*'Datos Generales'!$B$82/1000000</f>
        <v>0</v>
      </c>
      <c r="BA6" s="281">
        <f>X7*$AB7*'Datos Generales'!$B$82/1000000</f>
        <v>0</v>
      </c>
      <c r="BB6" s="346">
        <f>Y7*$AB7*'Datos Generales'!$B$82/1000000</f>
        <v>0</v>
      </c>
      <c r="BC6" s="347"/>
      <c r="BD6" s="348"/>
      <c r="BE6" s="348"/>
      <c r="BF6" s="348"/>
      <c r="BG6" s="348"/>
      <c r="BH6" s="348"/>
      <c r="BI6" s="348"/>
      <c r="BJ6" s="349"/>
      <c r="BK6" s="350">
        <f>Z7*$AB7*'Datos Generales'!$B$82/1000000</f>
        <v>0</v>
      </c>
      <c r="BL6" s="346">
        <f>AA7*$AB7*'Datos Generales'!$B$82/1000000</f>
        <v>0</v>
      </c>
      <c r="BM6" s="351"/>
    </row>
    <row r="7" spans="1:65" ht="15.75" thickBot="1" x14ac:dyDescent="0.3">
      <c r="A7" s="352" t="s">
        <v>9</v>
      </c>
      <c r="B7" s="100"/>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2"/>
      <c r="AC7" s="353"/>
      <c r="AD7" s="284" t="s">
        <v>164</v>
      </c>
      <c r="AE7" s="281">
        <f>B8*$AB8*'Datos Generales'!$C$82/1000000</f>
        <v>0</v>
      </c>
      <c r="AF7" s="281">
        <f>C8*$AB8*'Datos Generales'!$C$82/1000000</f>
        <v>0</v>
      </c>
      <c r="AG7" s="281">
        <f>D8*$AB8*'Datos Generales'!$C$82/1000000</f>
        <v>0</v>
      </c>
      <c r="AH7" s="281">
        <f>E8*$AB8*'Datos Generales'!$C$82/1000000</f>
        <v>0</v>
      </c>
      <c r="AI7" s="281">
        <f>F8*$AB8*'Datos Generales'!$C$82/1000000</f>
        <v>0</v>
      </c>
      <c r="AJ7" s="281">
        <f>G8*$AB8*'Datos Generales'!$C$82/1000000</f>
        <v>0</v>
      </c>
      <c r="AK7" s="281">
        <f>H8*$AB8*'Datos Generales'!$C$82/1000000</f>
        <v>0</v>
      </c>
      <c r="AL7" s="281">
        <f>I8*$AB8*'Datos Generales'!$C$82/1000000</f>
        <v>0</v>
      </c>
      <c r="AM7" s="281">
        <f>J8*$AB8*'Datos Generales'!$C$82/1000000</f>
        <v>0</v>
      </c>
      <c r="AN7" s="281">
        <f>K8*$AB8*'Datos Generales'!$C$82/1000000</f>
        <v>0</v>
      </c>
      <c r="AO7" s="281">
        <f>L8*$AB8*'Datos Generales'!$C$82/1000000</f>
        <v>0</v>
      </c>
      <c r="AP7" s="281">
        <f>M8*$AB8*'Datos Generales'!$C$82/1000000</f>
        <v>0</v>
      </c>
      <c r="AQ7" s="281">
        <f>N8*$AB8*'Datos Generales'!$C$82/1000000</f>
        <v>0</v>
      </c>
      <c r="AR7" s="281">
        <f>O8*$AB8*'Datos Generales'!$C$82/1000000</f>
        <v>0</v>
      </c>
      <c r="AS7" s="281">
        <f>P8*$AB8*'Datos Generales'!$C$82/1000000</f>
        <v>0</v>
      </c>
      <c r="AT7" s="281">
        <f>Q8*$AB8*'Datos Generales'!$C$82/1000000</f>
        <v>0</v>
      </c>
      <c r="AU7" s="281">
        <f>R8*$AB8*'Datos Generales'!$C$82/1000000</f>
        <v>0</v>
      </c>
      <c r="AV7" s="281">
        <f>S8*$AB8*'Datos Generales'!$C$82/1000000</f>
        <v>0</v>
      </c>
      <c r="AW7" s="281">
        <f>T8*$AB8*'Datos Generales'!$C$82/1000000</f>
        <v>0</v>
      </c>
      <c r="AX7" s="281">
        <f>U8*$AB8*'Datos Generales'!$C$82/1000000</f>
        <v>0</v>
      </c>
      <c r="AY7" s="281">
        <f>V8*$AB8*'Datos Generales'!$C$82/1000000</f>
        <v>0</v>
      </c>
      <c r="AZ7" s="281">
        <f>W8*$AB8*'Datos Generales'!$C$82/1000000</f>
        <v>0</v>
      </c>
      <c r="BA7" s="281">
        <f>X8*$AB8*'Datos Generales'!$C$82/1000000</f>
        <v>0</v>
      </c>
      <c r="BB7" s="281">
        <f>Y8*$AB8*'Datos Generales'!$C$82/1000000</f>
        <v>0</v>
      </c>
      <c r="BC7" s="354"/>
      <c r="BD7" s="355"/>
      <c r="BE7" s="355"/>
      <c r="BF7" s="355"/>
      <c r="BG7" s="355"/>
      <c r="BH7" s="355"/>
      <c r="BI7" s="355"/>
      <c r="BJ7" s="356"/>
      <c r="BK7" s="281">
        <f>Z8*$AB8*'Datos Generales'!$C$82/1000000</f>
        <v>0</v>
      </c>
      <c r="BL7" s="281">
        <f>AA8*$AB8*'Datos Generales'!$C$82/1000000</f>
        <v>0</v>
      </c>
      <c r="BM7" s="357"/>
    </row>
    <row r="8" spans="1:65" ht="15.75" thickBot="1" x14ac:dyDescent="0.3">
      <c r="A8" s="358" t="s">
        <v>10</v>
      </c>
      <c r="B8" s="94"/>
      <c r="C8" s="95"/>
      <c r="D8" s="95"/>
      <c r="E8" s="98"/>
      <c r="F8" s="98"/>
      <c r="G8" s="98"/>
      <c r="H8" s="98"/>
      <c r="I8" s="98"/>
      <c r="J8" s="98"/>
      <c r="K8" s="98"/>
      <c r="L8" s="98"/>
      <c r="M8" s="98"/>
      <c r="N8" s="98"/>
      <c r="O8" s="98"/>
      <c r="P8" s="98"/>
      <c r="Q8" s="98"/>
      <c r="R8" s="98"/>
      <c r="S8" s="98"/>
      <c r="T8" s="98"/>
      <c r="U8" s="98"/>
      <c r="V8" s="98"/>
      <c r="W8" s="98"/>
      <c r="X8" s="98"/>
      <c r="Y8" s="98"/>
      <c r="Z8" s="98"/>
      <c r="AA8" s="98"/>
      <c r="AB8" s="96"/>
      <c r="AC8" s="353"/>
      <c r="AD8" s="288" t="s">
        <v>12</v>
      </c>
      <c r="AE8" s="289">
        <f>AE6+AE7</f>
        <v>0</v>
      </c>
      <c r="AF8" s="290">
        <f>AF6+AF7</f>
        <v>0</v>
      </c>
      <c r="AG8" s="290">
        <f>AG6+AG7</f>
        <v>0</v>
      </c>
      <c r="AH8" s="290">
        <f>AH6+AH7</f>
        <v>0</v>
      </c>
      <c r="AI8" s="290">
        <f t="shared" ref="AI8:BB8" si="0">AI6+AI7</f>
        <v>0</v>
      </c>
      <c r="AJ8" s="290">
        <f t="shared" si="0"/>
        <v>0</v>
      </c>
      <c r="AK8" s="290">
        <f t="shared" si="0"/>
        <v>0</v>
      </c>
      <c r="AL8" s="290">
        <f t="shared" si="0"/>
        <v>0</v>
      </c>
      <c r="AM8" s="290">
        <f t="shared" si="0"/>
        <v>0</v>
      </c>
      <c r="AN8" s="290">
        <f t="shared" si="0"/>
        <v>0</v>
      </c>
      <c r="AO8" s="290">
        <f t="shared" si="0"/>
        <v>0</v>
      </c>
      <c r="AP8" s="290">
        <f t="shared" si="0"/>
        <v>0</v>
      </c>
      <c r="AQ8" s="290">
        <f t="shared" si="0"/>
        <v>0</v>
      </c>
      <c r="AR8" s="290">
        <f t="shared" si="0"/>
        <v>0</v>
      </c>
      <c r="AS8" s="290">
        <f t="shared" si="0"/>
        <v>0</v>
      </c>
      <c r="AT8" s="290">
        <f t="shared" si="0"/>
        <v>0</v>
      </c>
      <c r="AU8" s="290">
        <f t="shared" si="0"/>
        <v>0</v>
      </c>
      <c r="AV8" s="290">
        <f t="shared" si="0"/>
        <v>0</v>
      </c>
      <c r="AW8" s="290">
        <f t="shared" si="0"/>
        <v>0</v>
      </c>
      <c r="AX8" s="290">
        <f t="shared" si="0"/>
        <v>0</v>
      </c>
      <c r="AY8" s="290">
        <f t="shared" si="0"/>
        <v>0</v>
      </c>
      <c r="AZ8" s="290">
        <f t="shared" si="0"/>
        <v>0</v>
      </c>
      <c r="BA8" s="290">
        <f t="shared" si="0"/>
        <v>0</v>
      </c>
      <c r="BB8" s="359">
        <f t="shared" si="0"/>
        <v>0</v>
      </c>
      <c r="BC8" s="360"/>
      <c r="BD8" s="361"/>
      <c r="BE8" s="361"/>
      <c r="BF8" s="361"/>
      <c r="BG8" s="361"/>
      <c r="BH8" s="361"/>
      <c r="BI8" s="361"/>
      <c r="BJ8" s="362"/>
      <c r="BK8" s="363">
        <f t="shared" ref="BK8:BL8" si="1">BK6+BK7</f>
        <v>0</v>
      </c>
      <c r="BL8" s="359">
        <f t="shared" si="1"/>
        <v>0</v>
      </c>
      <c r="BM8" s="364"/>
    </row>
    <row r="9" spans="1:65" ht="15.75" thickBot="1" x14ac:dyDescent="0.3">
      <c r="A9" s="358" t="s">
        <v>11</v>
      </c>
      <c r="B9" s="94"/>
      <c r="C9" s="95"/>
      <c r="D9" s="96"/>
      <c r="E9" s="365"/>
      <c r="F9" s="366"/>
      <c r="G9" s="366"/>
      <c r="H9" s="366"/>
      <c r="I9" s="366"/>
      <c r="J9" s="366"/>
      <c r="K9" s="366"/>
      <c r="L9" s="366"/>
      <c r="M9" s="366"/>
      <c r="N9" s="366"/>
      <c r="O9" s="366"/>
      <c r="P9" s="366"/>
      <c r="Q9" s="366"/>
      <c r="R9" s="366"/>
      <c r="S9" s="366"/>
      <c r="T9" s="366"/>
      <c r="U9" s="366"/>
      <c r="V9" s="366"/>
      <c r="W9" s="366"/>
      <c r="X9" s="366"/>
      <c r="Y9" s="366"/>
      <c r="Z9" s="366"/>
      <c r="AA9" s="367"/>
      <c r="AB9" s="103"/>
      <c r="AC9" s="353"/>
      <c r="AD9" s="294" t="s">
        <v>165</v>
      </c>
      <c r="AE9" s="295">
        <f>B9*$AB9*'Datos Generales'!$B$82/1000000</f>
        <v>0</v>
      </c>
      <c r="AF9" s="295">
        <f>C9*$AB9*'Datos Generales'!$B$82/1000000</f>
        <v>0</v>
      </c>
      <c r="AG9" s="295">
        <f>D9*$AB$9*'Datos Generales'!$B$82/1000000</f>
        <v>0</v>
      </c>
      <c r="AH9" s="273"/>
      <c r="AI9" s="273"/>
      <c r="AJ9" s="273"/>
      <c r="AK9" s="273"/>
      <c r="AL9" s="273"/>
      <c r="AM9" s="273"/>
      <c r="AN9" s="273"/>
      <c r="AO9" s="273"/>
      <c r="AP9" s="273"/>
      <c r="AQ9" s="273"/>
      <c r="AR9" s="273"/>
      <c r="AS9" s="273"/>
      <c r="AT9" s="273"/>
      <c r="AU9" s="273"/>
      <c r="AV9" s="273"/>
      <c r="AW9" s="180"/>
      <c r="AX9" s="181"/>
      <c r="AY9" s="181"/>
      <c r="AZ9" s="181"/>
      <c r="BA9" s="181"/>
      <c r="BB9" s="181"/>
      <c r="BC9" s="196"/>
      <c r="BD9" s="196"/>
      <c r="BE9" s="196"/>
      <c r="BF9" s="196"/>
      <c r="BG9" s="196"/>
      <c r="BH9" s="196"/>
      <c r="BI9" s="196"/>
      <c r="BJ9" s="196"/>
    </row>
    <row r="10" spans="1:65" ht="15.75" thickBot="1" x14ac:dyDescent="0.3">
      <c r="A10" s="358" t="s">
        <v>13</v>
      </c>
      <c r="B10" s="94"/>
      <c r="C10" s="95"/>
      <c r="D10" s="96"/>
      <c r="E10" s="368"/>
      <c r="F10" s="369"/>
      <c r="G10" s="369"/>
      <c r="H10" s="369"/>
      <c r="I10" s="369"/>
      <c r="J10" s="369"/>
      <c r="K10" s="369"/>
      <c r="L10" s="369"/>
      <c r="M10" s="369"/>
      <c r="N10" s="369"/>
      <c r="O10" s="369"/>
      <c r="P10" s="369"/>
      <c r="Q10" s="369"/>
      <c r="R10" s="369"/>
      <c r="S10" s="369"/>
      <c r="T10" s="369"/>
      <c r="U10" s="369"/>
      <c r="V10" s="369"/>
      <c r="W10" s="369"/>
      <c r="X10" s="369"/>
      <c r="Y10" s="369"/>
      <c r="Z10" s="369"/>
      <c r="AA10" s="370"/>
      <c r="AB10" s="103"/>
      <c r="AC10" s="353"/>
      <c r="AD10" s="294" t="s">
        <v>166</v>
      </c>
      <c r="AE10" s="295">
        <f>B10*$AB10*'Datos Generales'!$C$82/1000000</f>
        <v>0</v>
      </c>
      <c r="AF10" s="295">
        <f>C10*$AB10*'Datos Generales'!$C$82/1000000</f>
        <v>0</v>
      </c>
      <c r="AG10" s="295">
        <f>D10*$AB10*'Datos Generales'!$C$82/1000000</f>
        <v>0</v>
      </c>
      <c r="AH10" s="273"/>
      <c r="AI10" s="273"/>
      <c r="AJ10" s="273"/>
      <c r="AK10" s="273"/>
      <c r="AL10" s="273"/>
      <c r="AM10" s="273"/>
      <c r="AN10" s="273"/>
      <c r="AO10" s="273"/>
      <c r="AP10" s="273"/>
      <c r="AQ10" s="273"/>
      <c r="AR10" s="273"/>
      <c r="AS10" s="273"/>
      <c r="AT10" s="273"/>
      <c r="AU10" s="273"/>
      <c r="AV10" s="273"/>
      <c r="AW10" s="180"/>
      <c r="AX10" s="181"/>
      <c r="AY10" s="181"/>
      <c r="AZ10" s="181"/>
      <c r="BA10" s="181"/>
      <c r="BB10" s="181"/>
      <c r="BC10" s="196"/>
      <c r="BD10" s="196"/>
      <c r="BE10" s="196"/>
      <c r="BF10" s="196"/>
      <c r="BG10" s="196"/>
      <c r="BH10" s="196"/>
      <c r="BI10" s="196"/>
      <c r="BJ10" s="196"/>
    </row>
    <row r="11" spans="1:65" ht="15.75" thickBot="1" x14ac:dyDescent="0.3">
      <c r="A11" s="358" t="s">
        <v>310</v>
      </c>
      <c r="B11" s="94"/>
      <c r="C11" s="95"/>
      <c r="D11" s="96"/>
      <c r="E11" s="368"/>
      <c r="F11" s="369"/>
      <c r="G11" s="369"/>
      <c r="H11" s="369"/>
      <c r="I11" s="369"/>
      <c r="J11" s="369"/>
      <c r="K11" s="369"/>
      <c r="L11" s="369"/>
      <c r="M11" s="369"/>
      <c r="N11" s="369"/>
      <c r="O11" s="369"/>
      <c r="P11" s="369"/>
      <c r="Q11" s="369"/>
      <c r="R11" s="369"/>
      <c r="S11" s="369"/>
      <c r="T11" s="369"/>
      <c r="U11" s="369"/>
      <c r="V11" s="369"/>
      <c r="W11" s="369"/>
      <c r="X11" s="369"/>
      <c r="Y11" s="369"/>
      <c r="Z11" s="369"/>
      <c r="AA11" s="370"/>
      <c r="AB11" s="103"/>
      <c r="AC11" s="353"/>
      <c r="AD11" s="302" t="s">
        <v>12</v>
      </c>
      <c r="AE11" s="303">
        <f>AE9+AE10</f>
        <v>0</v>
      </c>
      <c r="AF11" s="304">
        <f t="shared" ref="AF11:AG11" si="2">AF9+AF10</f>
        <v>0</v>
      </c>
      <c r="AG11" s="305">
        <f t="shared" si="2"/>
        <v>0</v>
      </c>
      <c r="AH11" s="273"/>
      <c r="AI11" s="273"/>
      <c r="AJ11" s="273"/>
      <c r="AK11" s="273"/>
      <c r="AL11" s="273"/>
      <c r="AM11" s="273"/>
      <c r="AN11" s="273"/>
      <c r="AO11" s="273"/>
      <c r="AP11" s="273"/>
      <c r="AQ11" s="273"/>
      <c r="AR11" s="273"/>
      <c r="AS11" s="273"/>
      <c r="AT11" s="273"/>
      <c r="AU11" s="273"/>
      <c r="AV11" s="273"/>
      <c r="AW11" s="180"/>
      <c r="AX11" s="181"/>
      <c r="AY11" s="181"/>
      <c r="AZ11" s="181"/>
      <c r="BA11" s="181"/>
      <c r="BB11" s="181"/>
      <c r="BC11" s="196"/>
      <c r="BD11" s="196"/>
      <c r="BE11" s="196"/>
      <c r="BF11" s="196"/>
      <c r="BG11" s="196"/>
      <c r="BH11" s="196"/>
      <c r="BI11" s="196"/>
      <c r="BJ11" s="196"/>
    </row>
    <row r="12" spans="1:65" ht="15.75" thickBot="1" x14ac:dyDescent="0.3">
      <c r="A12" s="358" t="s">
        <v>311</v>
      </c>
      <c r="B12" s="94"/>
      <c r="C12" s="95"/>
      <c r="D12" s="96"/>
      <c r="E12" s="368"/>
      <c r="F12" s="369"/>
      <c r="G12" s="369"/>
      <c r="H12" s="369"/>
      <c r="I12" s="369"/>
      <c r="J12" s="369"/>
      <c r="K12" s="369"/>
      <c r="L12" s="369"/>
      <c r="M12" s="369"/>
      <c r="N12" s="369"/>
      <c r="O12" s="369"/>
      <c r="P12" s="369"/>
      <c r="Q12" s="369"/>
      <c r="R12" s="369"/>
      <c r="S12" s="369"/>
      <c r="T12" s="369"/>
      <c r="U12" s="369"/>
      <c r="V12" s="369"/>
      <c r="W12" s="369"/>
      <c r="X12" s="369"/>
      <c r="Y12" s="369"/>
      <c r="Z12" s="369"/>
      <c r="AA12" s="370"/>
      <c r="AB12" s="103"/>
      <c r="AC12" s="353"/>
      <c r="AD12" s="294" t="s">
        <v>167</v>
      </c>
      <c r="AE12" s="295">
        <f>B11*$AB11*'Datos Generales'!$E$82/1000000</f>
        <v>0</v>
      </c>
      <c r="AF12" s="295">
        <f>C11*$AB11*'Datos Generales'!$E$82/1000000</f>
        <v>0</v>
      </c>
      <c r="AG12" s="295">
        <f>D11*$AB11*'Datos Generales'!$E$82/1000000</f>
        <v>0</v>
      </c>
      <c r="AH12" s="273"/>
      <c r="AI12" s="273"/>
      <c r="AJ12" s="273"/>
      <c r="AK12" s="273"/>
      <c r="AL12" s="273"/>
      <c r="AM12" s="273"/>
      <c r="AN12" s="273"/>
      <c r="AO12" s="273"/>
      <c r="AP12" s="273"/>
      <c r="AQ12" s="273"/>
      <c r="AR12" s="273"/>
      <c r="AS12" s="273"/>
      <c r="AT12" s="273"/>
      <c r="AU12" s="273"/>
      <c r="AV12" s="273"/>
      <c r="AW12" s="180"/>
      <c r="AX12" s="181"/>
      <c r="AY12" s="181"/>
      <c r="AZ12" s="181"/>
      <c r="BA12" s="181"/>
      <c r="BB12" s="181"/>
      <c r="BC12" s="196"/>
      <c r="BD12" s="196"/>
      <c r="BE12" s="196"/>
      <c r="BF12" s="196"/>
      <c r="BG12" s="196"/>
      <c r="BH12" s="196"/>
      <c r="BI12" s="196"/>
      <c r="BJ12" s="196"/>
    </row>
    <row r="13" spans="1:65" ht="15.75" thickBot="1" x14ac:dyDescent="0.3">
      <c r="A13" s="358" t="s">
        <v>312</v>
      </c>
      <c r="B13" s="94"/>
      <c r="C13" s="95"/>
      <c r="D13" s="96"/>
      <c r="E13" s="368"/>
      <c r="F13" s="369"/>
      <c r="G13" s="369"/>
      <c r="H13" s="369"/>
      <c r="I13" s="369"/>
      <c r="J13" s="369"/>
      <c r="K13" s="369"/>
      <c r="L13" s="369"/>
      <c r="M13" s="369"/>
      <c r="N13" s="369"/>
      <c r="O13" s="369"/>
      <c r="P13" s="369"/>
      <c r="Q13" s="369"/>
      <c r="R13" s="369"/>
      <c r="S13" s="369"/>
      <c r="T13" s="369"/>
      <c r="U13" s="369"/>
      <c r="V13" s="369"/>
      <c r="W13" s="369"/>
      <c r="X13" s="369"/>
      <c r="Y13" s="369"/>
      <c r="Z13" s="369"/>
      <c r="AA13" s="370"/>
      <c r="AB13" s="103"/>
      <c r="AC13" s="353"/>
      <c r="AD13" s="294" t="s">
        <v>168</v>
      </c>
      <c r="AE13" s="295">
        <f>B12*$AB12*'Datos Generales'!$F$82/1000000</f>
        <v>0</v>
      </c>
      <c r="AF13" s="295">
        <f>C12*$AB12*'Datos Generales'!$F$82/1000000</f>
        <v>0</v>
      </c>
      <c r="AG13" s="295">
        <f>D12*$AB12*'Datos Generales'!$F$82/1000000</f>
        <v>0</v>
      </c>
      <c r="AH13" s="273"/>
      <c r="AI13" s="273"/>
      <c r="AJ13" s="273"/>
      <c r="AK13" s="273"/>
      <c r="AL13" s="273"/>
      <c r="AM13" s="273"/>
      <c r="AN13" s="273"/>
      <c r="AO13" s="273"/>
      <c r="AP13" s="273"/>
      <c r="AQ13" s="273"/>
      <c r="AR13" s="273"/>
      <c r="AS13" s="273"/>
      <c r="AT13" s="273"/>
      <c r="AU13" s="273"/>
      <c r="AV13" s="273"/>
      <c r="AW13" s="313"/>
      <c r="AX13" s="313"/>
      <c r="AY13" s="313"/>
      <c r="AZ13" s="313"/>
      <c r="BA13" s="313"/>
      <c r="BB13" s="313"/>
      <c r="BC13" s="371"/>
      <c r="BD13" s="371"/>
      <c r="BE13" s="371"/>
      <c r="BF13" s="371"/>
      <c r="BG13" s="371"/>
      <c r="BH13" s="371"/>
      <c r="BI13" s="371"/>
      <c r="BJ13" s="371"/>
      <c r="BK13" s="273"/>
      <c r="BL13" s="273"/>
      <c r="BM13" s="273"/>
    </row>
    <row r="14" spans="1:65" ht="15.75" thickBot="1" x14ac:dyDescent="0.3">
      <c r="A14" s="358" t="s">
        <v>313</v>
      </c>
      <c r="B14" s="94"/>
      <c r="C14" s="95"/>
      <c r="D14" s="96"/>
      <c r="E14" s="368"/>
      <c r="F14" s="369"/>
      <c r="G14" s="369"/>
      <c r="H14" s="369"/>
      <c r="I14" s="369"/>
      <c r="J14" s="369"/>
      <c r="K14" s="369"/>
      <c r="L14" s="369"/>
      <c r="M14" s="369"/>
      <c r="N14" s="369"/>
      <c r="O14" s="369"/>
      <c r="P14" s="369"/>
      <c r="Q14" s="369"/>
      <c r="R14" s="369"/>
      <c r="S14" s="369"/>
      <c r="T14" s="369"/>
      <c r="U14" s="369"/>
      <c r="V14" s="369"/>
      <c r="W14" s="369"/>
      <c r="X14" s="369"/>
      <c r="Y14" s="369"/>
      <c r="Z14" s="369"/>
      <c r="AA14" s="370"/>
      <c r="AB14" s="103"/>
      <c r="AC14" s="353"/>
      <c r="AD14" s="294" t="s">
        <v>169</v>
      </c>
      <c r="AE14" s="295">
        <f>B13*$AB13*'Datos Generales'!$G$82/1000000</f>
        <v>0</v>
      </c>
      <c r="AF14" s="295">
        <f>C13*$AB13*'Datos Generales'!$G$82/1000000</f>
        <v>0</v>
      </c>
      <c r="AG14" s="295">
        <f>D13*$AB13*'Datos Generales'!$G$82/1000000</f>
        <v>0</v>
      </c>
      <c r="AH14" s="273"/>
      <c r="AI14" s="273"/>
      <c r="AJ14" s="273"/>
      <c r="AK14" s="273"/>
      <c r="AL14" s="273"/>
      <c r="AM14" s="273"/>
      <c r="AN14" s="273"/>
      <c r="AO14" s="273"/>
      <c r="AP14" s="273"/>
      <c r="AQ14" s="273"/>
      <c r="AR14" s="273"/>
      <c r="AS14" s="273"/>
      <c r="AT14" s="273"/>
      <c r="AU14" s="273"/>
      <c r="AV14" s="273"/>
      <c r="AW14" s="313"/>
      <c r="AX14" s="313"/>
      <c r="AY14" s="313"/>
      <c r="AZ14" s="313"/>
      <c r="BA14" s="313"/>
      <c r="BB14" s="313"/>
      <c r="BC14" s="371"/>
      <c r="BD14" s="371"/>
      <c r="BE14" s="371"/>
      <c r="BF14" s="371"/>
      <c r="BG14" s="371"/>
      <c r="BH14" s="371"/>
      <c r="BI14" s="371"/>
      <c r="BJ14" s="371"/>
      <c r="BK14" s="273"/>
      <c r="BL14" s="273"/>
      <c r="BM14" s="273"/>
    </row>
    <row r="15" spans="1:65" ht="15.75" thickBot="1" x14ac:dyDescent="0.3">
      <c r="A15" s="358" t="s">
        <v>314</v>
      </c>
      <c r="B15" s="94"/>
      <c r="C15" s="95"/>
      <c r="D15" s="96"/>
      <c r="E15" s="368"/>
      <c r="F15" s="369"/>
      <c r="G15" s="369"/>
      <c r="H15" s="369"/>
      <c r="I15" s="369"/>
      <c r="J15" s="369"/>
      <c r="K15" s="369"/>
      <c r="L15" s="369"/>
      <c r="M15" s="369"/>
      <c r="N15" s="369"/>
      <c r="O15" s="369"/>
      <c r="P15" s="369"/>
      <c r="Q15" s="369"/>
      <c r="R15" s="369"/>
      <c r="S15" s="369"/>
      <c r="T15" s="369"/>
      <c r="U15" s="369"/>
      <c r="V15" s="369"/>
      <c r="W15" s="369"/>
      <c r="X15" s="369"/>
      <c r="Y15" s="369"/>
      <c r="Z15" s="369"/>
      <c r="AA15" s="370"/>
      <c r="AB15" s="103"/>
      <c r="AC15" s="353"/>
      <c r="AD15" s="294" t="s">
        <v>170</v>
      </c>
      <c r="AE15" s="295">
        <f>B14*$AB14*'Datos Generales'!$H$82/1000000</f>
        <v>0</v>
      </c>
      <c r="AF15" s="295">
        <f>C14*$AB14*'Datos Generales'!$H$82/1000000</f>
        <v>0</v>
      </c>
      <c r="AG15" s="295">
        <f>D14*$AB14*'Datos Generales'!$H$82/1000000</f>
        <v>0</v>
      </c>
      <c r="AH15" s="273"/>
      <c r="AI15" s="273"/>
      <c r="AJ15" s="273"/>
      <c r="AK15" s="273"/>
      <c r="AL15" s="273"/>
      <c r="AM15" s="273"/>
      <c r="AN15" s="273"/>
      <c r="AO15" s="273"/>
      <c r="AP15" s="273"/>
      <c r="AQ15" s="273"/>
      <c r="AR15" s="273"/>
      <c r="AS15" s="273"/>
      <c r="AT15" s="273"/>
      <c r="AU15" s="273"/>
      <c r="AV15" s="273"/>
      <c r="AW15" s="313"/>
      <c r="AX15" s="313"/>
      <c r="AY15" s="313"/>
      <c r="AZ15" s="313"/>
      <c r="BA15" s="313"/>
      <c r="BB15" s="313"/>
      <c r="BC15" s="371"/>
      <c r="BD15" s="371"/>
      <c r="BE15" s="371"/>
      <c r="BF15" s="371"/>
      <c r="BG15" s="371"/>
      <c r="BH15" s="371"/>
      <c r="BI15" s="371"/>
      <c r="BJ15" s="371"/>
      <c r="BK15" s="273"/>
      <c r="BL15" s="273"/>
      <c r="BM15" s="273"/>
    </row>
    <row r="16" spans="1:65" ht="15.75" thickBot="1" x14ac:dyDescent="0.3">
      <c r="A16" s="358" t="s">
        <v>315</v>
      </c>
      <c r="B16" s="94"/>
      <c r="C16" s="95"/>
      <c r="D16" s="96"/>
      <c r="E16" s="368"/>
      <c r="F16" s="369"/>
      <c r="G16" s="369"/>
      <c r="H16" s="369"/>
      <c r="I16" s="369"/>
      <c r="J16" s="369"/>
      <c r="K16" s="369"/>
      <c r="L16" s="369"/>
      <c r="M16" s="369"/>
      <c r="N16" s="369"/>
      <c r="O16" s="369"/>
      <c r="P16" s="369"/>
      <c r="Q16" s="369"/>
      <c r="R16" s="369"/>
      <c r="S16" s="369"/>
      <c r="T16" s="369"/>
      <c r="U16" s="369"/>
      <c r="V16" s="369"/>
      <c r="W16" s="369"/>
      <c r="X16" s="369"/>
      <c r="Y16" s="369"/>
      <c r="Z16" s="369"/>
      <c r="AA16" s="370"/>
      <c r="AB16" s="103"/>
      <c r="AC16" s="353"/>
      <c r="AD16" s="294" t="s">
        <v>171</v>
      </c>
      <c r="AE16" s="295">
        <f>B15*$AB15*'Datos Generales'!$I$82/1000000</f>
        <v>0</v>
      </c>
      <c r="AF16" s="295">
        <f>C15*$AB15*'Datos Generales'!$I$82/1000000</f>
        <v>0</v>
      </c>
      <c r="AG16" s="295">
        <f>D15*$AB15*'Datos Generales'!$I$82/1000000</f>
        <v>0</v>
      </c>
      <c r="AH16" s="273"/>
      <c r="AI16" s="273"/>
      <c r="AJ16" s="273"/>
      <c r="AK16" s="273"/>
      <c r="AL16" s="273"/>
      <c r="AM16" s="273"/>
      <c r="AN16" s="273"/>
      <c r="AO16" s="273"/>
      <c r="AP16" s="273"/>
      <c r="AQ16" s="273"/>
      <c r="AR16" s="273"/>
      <c r="AS16" s="273"/>
      <c r="AT16" s="273"/>
      <c r="AU16" s="273"/>
      <c r="AV16" s="273"/>
      <c r="AW16" s="313"/>
      <c r="AX16" s="313"/>
      <c r="AY16" s="313"/>
      <c r="AZ16" s="313"/>
      <c r="BA16" s="313"/>
      <c r="BB16" s="313"/>
      <c r="BC16" s="371"/>
      <c r="BD16" s="371"/>
      <c r="BE16" s="371"/>
      <c r="BF16" s="371"/>
      <c r="BG16" s="371"/>
      <c r="BH16" s="371"/>
      <c r="BI16" s="371"/>
      <c r="BJ16" s="371"/>
      <c r="BK16" s="273"/>
      <c r="BL16" s="273"/>
      <c r="BM16" s="273"/>
    </row>
    <row r="17" spans="1:65" ht="15.75" thickBot="1" x14ac:dyDescent="0.3">
      <c r="A17" s="358" t="s">
        <v>316</v>
      </c>
      <c r="B17" s="94"/>
      <c r="C17" s="95"/>
      <c r="D17" s="96"/>
      <c r="E17" s="368"/>
      <c r="F17" s="369"/>
      <c r="G17" s="369"/>
      <c r="H17" s="369"/>
      <c r="I17" s="369"/>
      <c r="J17" s="369"/>
      <c r="K17" s="369"/>
      <c r="L17" s="369"/>
      <c r="M17" s="369"/>
      <c r="N17" s="369"/>
      <c r="O17" s="369"/>
      <c r="P17" s="369"/>
      <c r="Q17" s="369"/>
      <c r="R17" s="369"/>
      <c r="S17" s="369"/>
      <c r="T17" s="369"/>
      <c r="U17" s="369"/>
      <c r="V17" s="369"/>
      <c r="W17" s="369"/>
      <c r="X17" s="369"/>
      <c r="Y17" s="369"/>
      <c r="Z17" s="369"/>
      <c r="AA17" s="370"/>
      <c r="AB17" s="103"/>
      <c r="AC17" s="353"/>
      <c r="AD17" s="294" t="s">
        <v>172</v>
      </c>
      <c r="AE17" s="295">
        <f>B16*$AB16*'Datos Generales'!$J$82/1000000</f>
        <v>0</v>
      </c>
      <c r="AF17" s="295">
        <f>C16*$AB16*'Datos Generales'!$J$82/1000000</f>
        <v>0</v>
      </c>
      <c r="AG17" s="295">
        <f>D16*$AB16*'Datos Generales'!$J$82/1000000</f>
        <v>0</v>
      </c>
      <c r="AH17" s="273"/>
      <c r="AI17" s="273"/>
      <c r="AJ17" s="273"/>
      <c r="AK17" s="273"/>
      <c r="AL17" s="273"/>
      <c r="AM17" s="273"/>
      <c r="AN17" s="273"/>
      <c r="AO17" s="273"/>
      <c r="AP17" s="273"/>
      <c r="AQ17" s="273"/>
      <c r="AR17" s="273"/>
      <c r="AS17" s="273"/>
      <c r="AT17" s="273"/>
      <c r="AU17" s="273"/>
      <c r="AV17" s="273"/>
      <c r="AW17" s="313"/>
      <c r="AX17" s="313"/>
      <c r="AY17" s="313"/>
      <c r="AZ17" s="313"/>
      <c r="BA17" s="313"/>
      <c r="BB17" s="313"/>
      <c r="BC17" s="371"/>
      <c r="BD17" s="371"/>
      <c r="BE17" s="371"/>
      <c r="BF17" s="371"/>
      <c r="BG17" s="371"/>
      <c r="BH17" s="371"/>
      <c r="BI17" s="371"/>
      <c r="BJ17" s="371"/>
      <c r="BK17" s="273"/>
      <c r="BL17" s="273"/>
      <c r="BM17" s="273"/>
    </row>
    <row r="18" spans="1:65" ht="15.75" thickBot="1" x14ac:dyDescent="0.3">
      <c r="A18" s="358" t="s">
        <v>317</v>
      </c>
      <c r="B18" s="94"/>
      <c r="C18" s="95"/>
      <c r="D18" s="96"/>
      <c r="E18" s="368"/>
      <c r="F18" s="369"/>
      <c r="G18" s="369"/>
      <c r="H18" s="369"/>
      <c r="I18" s="369"/>
      <c r="J18" s="369"/>
      <c r="K18" s="369"/>
      <c r="L18" s="369"/>
      <c r="M18" s="369"/>
      <c r="N18" s="369"/>
      <c r="O18" s="369"/>
      <c r="P18" s="369"/>
      <c r="Q18" s="369"/>
      <c r="R18" s="369"/>
      <c r="S18" s="369"/>
      <c r="T18" s="369"/>
      <c r="U18" s="369"/>
      <c r="V18" s="369"/>
      <c r="W18" s="369"/>
      <c r="X18" s="369"/>
      <c r="Y18" s="369"/>
      <c r="Z18" s="369"/>
      <c r="AA18" s="370"/>
      <c r="AB18" s="103"/>
      <c r="AC18" s="353"/>
      <c r="AD18" s="294" t="s">
        <v>173</v>
      </c>
      <c r="AE18" s="295">
        <f>B17*$AB17*'Datos Generales'!$K$82/1000000</f>
        <v>0</v>
      </c>
      <c r="AF18" s="295">
        <f>C17*$AB17*'Datos Generales'!$K$82/1000000</f>
        <v>0</v>
      </c>
      <c r="AG18" s="295">
        <f>D17*$AB17*'Datos Generales'!$K$82/1000000</f>
        <v>0</v>
      </c>
      <c r="AH18" s="273"/>
      <c r="AI18" s="273"/>
      <c r="AJ18" s="273"/>
      <c r="AK18" s="273"/>
      <c r="AL18" s="273"/>
      <c r="AM18" s="273"/>
      <c r="AN18" s="273"/>
      <c r="AO18" s="273"/>
      <c r="AP18" s="273"/>
      <c r="AQ18" s="273"/>
      <c r="AR18" s="273"/>
      <c r="AS18" s="273"/>
      <c r="AT18" s="273"/>
      <c r="AU18" s="273"/>
      <c r="AV18" s="273"/>
      <c r="AW18" s="313"/>
      <c r="AX18" s="313"/>
      <c r="AY18" s="313"/>
      <c r="AZ18" s="313"/>
      <c r="BA18" s="313"/>
      <c r="BB18" s="313"/>
      <c r="BC18" s="371"/>
      <c r="BD18" s="371"/>
      <c r="BE18" s="371"/>
      <c r="BF18" s="371"/>
      <c r="BG18" s="371"/>
      <c r="BH18" s="371"/>
      <c r="BI18" s="371"/>
      <c r="BJ18" s="371"/>
      <c r="BK18" s="273"/>
      <c r="BL18" s="273"/>
      <c r="BM18" s="273"/>
    </row>
    <row r="19" spans="1:65" ht="15.75" thickBot="1" x14ac:dyDescent="0.3">
      <c r="A19" s="372" t="s">
        <v>318</v>
      </c>
      <c r="B19" s="97"/>
      <c r="C19" s="98"/>
      <c r="D19" s="99"/>
      <c r="E19" s="373"/>
      <c r="F19" s="374"/>
      <c r="G19" s="374"/>
      <c r="H19" s="374"/>
      <c r="I19" s="374"/>
      <c r="J19" s="374"/>
      <c r="K19" s="374"/>
      <c r="L19" s="374"/>
      <c r="M19" s="374"/>
      <c r="N19" s="374"/>
      <c r="O19" s="374"/>
      <c r="P19" s="374"/>
      <c r="Q19" s="374"/>
      <c r="R19" s="374"/>
      <c r="S19" s="374"/>
      <c r="T19" s="374"/>
      <c r="U19" s="374"/>
      <c r="V19" s="374"/>
      <c r="W19" s="374"/>
      <c r="X19" s="374"/>
      <c r="Y19" s="374"/>
      <c r="Z19" s="374"/>
      <c r="AA19" s="375"/>
      <c r="AB19" s="104"/>
      <c r="AC19" s="353"/>
      <c r="AD19" s="294" t="s">
        <v>174</v>
      </c>
      <c r="AE19" s="295">
        <f>B18*$AB18*'Datos Generales'!$L$82/1000000</f>
        <v>0</v>
      </c>
      <c r="AF19" s="295">
        <f>C18*$AB18*'Datos Generales'!$L$82/1000000</f>
        <v>0</v>
      </c>
      <c r="AG19" s="295">
        <f>D18*$AB18*'Datos Generales'!$L$82/1000000</f>
        <v>0</v>
      </c>
      <c r="AH19" s="273"/>
      <c r="AI19" s="273"/>
      <c r="AJ19" s="273"/>
      <c r="AK19" s="273"/>
      <c r="AL19" s="273"/>
      <c r="AM19" s="273"/>
      <c r="AN19" s="273"/>
      <c r="AO19" s="273"/>
      <c r="AP19" s="273"/>
      <c r="AQ19" s="273"/>
      <c r="AR19" s="273"/>
      <c r="AS19" s="273"/>
      <c r="AT19" s="273"/>
      <c r="AU19" s="273"/>
      <c r="AV19" s="273"/>
      <c r="AW19" s="313"/>
      <c r="AX19" s="313"/>
      <c r="AY19" s="313"/>
      <c r="AZ19" s="313"/>
      <c r="BA19" s="313"/>
      <c r="BB19" s="313"/>
      <c r="BC19" s="371"/>
      <c r="BD19" s="371"/>
      <c r="BE19" s="371"/>
      <c r="BF19" s="371"/>
      <c r="BG19" s="371"/>
      <c r="BH19" s="371"/>
      <c r="BI19" s="371"/>
      <c r="BJ19" s="371"/>
      <c r="BK19" s="273"/>
      <c r="BL19" s="273"/>
      <c r="BM19" s="273"/>
    </row>
    <row r="20" spans="1:65" ht="15.75" thickBot="1" x14ac:dyDescent="0.3">
      <c r="A20" s="181"/>
      <c r="B20" s="181"/>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376"/>
      <c r="AC20" s="377"/>
      <c r="AD20" s="316" t="s">
        <v>175</v>
      </c>
      <c r="AE20" s="295">
        <f>B19*$AB19*'Datos Generales'!$M$82/1000000</f>
        <v>0</v>
      </c>
      <c r="AF20" s="295">
        <f>C19*$AB19*'Datos Generales'!$M$82/1000000</f>
        <v>0</v>
      </c>
      <c r="AG20" s="295">
        <f>D19*$AB19*'Datos Generales'!$M$82/1000000</f>
        <v>0</v>
      </c>
      <c r="AH20" s="273"/>
      <c r="AI20" s="273"/>
      <c r="AJ20" s="273"/>
      <c r="AK20" s="273"/>
      <c r="AL20" s="273"/>
      <c r="AM20" s="273"/>
      <c r="AN20" s="273"/>
      <c r="AO20" s="273"/>
      <c r="AP20" s="273"/>
      <c r="AQ20" s="273"/>
      <c r="AR20" s="273"/>
      <c r="AS20" s="273"/>
      <c r="AT20" s="273"/>
      <c r="AU20" s="273"/>
      <c r="AV20" s="273"/>
      <c r="AW20" s="313"/>
      <c r="AX20" s="313"/>
      <c r="AY20" s="313"/>
      <c r="AZ20" s="313"/>
      <c r="BA20" s="313"/>
      <c r="BB20" s="313"/>
      <c r="BC20" s="371"/>
      <c r="BD20" s="371"/>
      <c r="BE20" s="371"/>
      <c r="BF20" s="371"/>
      <c r="BG20" s="371"/>
      <c r="BH20" s="371"/>
      <c r="BI20" s="371"/>
      <c r="BJ20" s="371"/>
      <c r="BK20" s="273"/>
      <c r="BL20" s="273"/>
      <c r="BM20" s="273"/>
    </row>
    <row r="21" spans="1:65" ht="15.75" customHeight="1" thickBot="1" x14ac:dyDescent="0.3">
      <c r="A21" s="652" t="s">
        <v>368</v>
      </c>
      <c r="B21" s="653"/>
      <c r="C21" s="653"/>
      <c r="D21" s="653"/>
      <c r="E21" s="653"/>
      <c r="F21" s="653"/>
      <c r="G21" s="653"/>
      <c r="H21" s="653"/>
      <c r="I21" s="653"/>
      <c r="J21" s="653"/>
      <c r="K21" s="653"/>
      <c r="L21" s="653"/>
      <c r="M21" s="653"/>
      <c r="N21" s="653"/>
      <c r="O21" s="653"/>
      <c r="P21" s="653"/>
      <c r="Q21" s="653"/>
      <c r="R21" s="653"/>
      <c r="S21" s="653"/>
      <c r="T21" s="653"/>
      <c r="U21" s="653"/>
      <c r="V21" s="653"/>
      <c r="W21" s="653"/>
      <c r="X21" s="653"/>
      <c r="Y21" s="653"/>
      <c r="Z21" s="653"/>
      <c r="AA21" s="653"/>
      <c r="AB21" s="654"/>
      <c r="AC21" s="378"/>
      <c r="AD21" s="317" t="s">
        <v>12</v>
      </c>
      <c r="AE21" s="290">
        <f>SUM(AE12:AE20)</f>
        <v>0</v>
      </c>
      <c r="AF21" s="318">
        <f t="shared" ref="AF21:AG21" si="3">SUM(AF12:AF20)</f>
        <v>0</v>
      </c>
      <c r="AG21" s="319">
        <f t="shared" si="3"/>
        <v>0</v>
      </c>
      <c r="AH21" s="273"/>
      <c r="AI21" s="273"/>
      <c r="AJ21" s="273"/>
      <c r="AK21" s="273"/>
      <c r="AL21" s="273"/>
      <c r="AM21" s="273"/>
      <c r="AN21" s="273"/>
      <c r="AO21" s="273"/>
      <c r="AP21" s="273"/>
      <c r="AQ21" s="273"/>
      <c r="AR21" s="273"/>
      <c r="AS21" s="273"/>
      <c r="AT21" s="273"/>
      <c r="AU21" s="273"/>
      <c r="AV21" s="273"/>
      <c r="AW21" s="313"/>
      <c r="AX21" s="313"/>
      <c r="AY21" s="313"/>
      <c r="AZ21" s="313"/>
      <c r="BA21" s="313"/>
      <c r="BB21" s="313"/>
      <c r="BC21" s="371"/>
      <c r="BD21" s="371"/>
      <c r="BE21" s="371"/>
      <c r="BF21" s="371"/>
      <c r="BG21" s="371"/>
      <c r="BH21" s="371"/>
      <c r="BI21" s="371"/>
      <c r="BJ21" s="371"/>
      <c r="BK21" s="273"/>
      <c r="BL21" s="273"/>
      <c r="BM21" s="273"/>
    </row>
    <row r="22" spans="1:65" ht="15.75" thickBot="1" x14ac:dyDescent="0.3">
      <c r="A22" s="655"/>
      <c r="B22" s="656"/>
      <c r="C22" s="656"/>
      <c r="D22" s="656"/>
      <c r="E22" s="656"/>
      <c r="F22" s="656"/>
      <c r="G22" s="656"/>
      <c r="H22" s="656"/>
      <c r="I22" s="656"/>
      <c r="J22" s="656"/>
      <c r="K22" s="656"/>
      <c r="L22" s="656"/>
      <c r="M22" s="656"/>
      <c r="N22" s="656"/>
      <c r="O22" s="656"/>
      <c r="P22" s="656"/>
      <c r="Q22" s="656"/>
      <c r="R22" s="656"/>
      <c r="S22" s="656"/>
      <c r="T22" s="656"/>
      <c r="U22" s="656"/>
      <c r="V22" s="656"/>
      <c r="W22" s="656"/>
      <c r="X22" s="656"/>
      <c r="Y22" s="656"/>
      <c r="Z22" s="656"/>
      <c r="AA22" s="656"/>
      <c r="AB22" s="657"/>
      <c r="AC22" s="393"/>
      <c r="AD22" s="321"/>
      <c r="AE22" s="321"/>
      <c r="AF22" s="273"/>
      <c r="AG22" s="273"/>
      <c r="AH22" s="273"/>
      <c r="AI22" s="273"/>
      <c r="AJ22" s="273"/>
      <c r="AK22" s="273"/>
      <c r="AL22" s="273"/>
      <c r="AM22" s="273"/>
      <c r="AN22" s="273"/>
      <c r="AO22" s="273"/>
      <c r="AP22" s="273"/>
      <c r="AQ22" s="273"/>
      <c r="AR22" s="273"/>
      <c r="AS22" s="273"/>
      <c r="AT22" s="273"/>
      <c r="AU22" s="273"/>
      <c r="AV22" s="273"/>
      <c r="AW22" s="313"/>
      <c r="AX22" s="313"/>
      <c r="AY22" s="313"/>
      <c r="AZ22" s="313"/>
      <c r="BA22" s="313"/>
      <c r="BB22" s="313"/>
      <c r="BC22" s="371"/>
      <c r="BD22" s="371"/>
      <c r="BE22" s="371"/>
      <c r="BF22" s="371"/>
      <c r="BG22" s="371"/>
      <c r="BH22" s="371"/>
      <c r="BI22" s="371"/>
      <c r="BJ22" s="371"/>
      <c r="BK22" s="273"/>
      <c r="BL22" s="273"/>
      <c r="BM22" s="273"/>
    </row>
    <row r="23" spans="1:65" ht="15.75" thickBot="1" x14ac:dyDescent="0.3">
      <c r="A23" s="379"/>
      <c r="B23" s="379"/>
      <c r="C23" s="379"/>
      <c r="D23" s="379"/>
      <c r="E23" s="379"/>
      <c r="F23" s="379"/>
      <c r="G23" s="379"/>
      <c r="H23" s="379"/>
      <c r="I23" s="379"/>
      <c r="J23" s="379"/>
      <c r="K23" s="379"/>
      <c r="L23" s="379"/>
      <c r="M23" s="379"/>
      <c r="N23" s="379"/>
      <c r="O23" s="379"/>
      <c r="P23" s="379"/>
      <c r="Q23" s="379"/>
      <c r="R23" s="379"/>
      <c r="AD23" s="322" t="s">
        <v>12</v>
      </c>
      <c r="AE23" s="323">
        <f>AE8+AE11+AE21</f>
        <v>0</v>
      </c>
      <c r="AF23" s="323">
        <f t="shared" ref="AF23:AG23" si="4">AF8+AF11+AF21</f>
        <v>0</v>
      </c>
      <c r="AG23" s="323">
        <f t="shared" si="4"/>
        <v>0</v>
      </c>
      <c r="AH23" s="324">
        <f>AH8</f>
        <v>0</v>
      </c>
      <c r="AI23" s="324">
        <f t="shared" ref="AI23:BL23" si="5">AI8</f>
        <v>0</v>
      </c>
      <c r="AJ23" s="324">
        <f t="shared" si="5"/>
        <v>0</v>
      </c>
      <c r="AK23" s="324">
        <f t="shared" si="5"/>
        <v>0</v>
      </c>
      <c r="AL23" s="324">
        <f t="shared" si="5"/>
        <v>0</v>
      </c>
      <c r="AM23" s="324">
        <f t="shared" si="5"/>
        <v>0</v>
      </c>
      <c r="AN23" s="324">
        <f t="shared" si="5"/>
        <v>0</v>
      </c>
      <c r="AO23" s="324">
        <f t="shared" si="5"/>
        <v>0</v>
      </c>
      <c r="AP23" s="324">
        <f t="shared" si="5"/>
        <v>0</v>
      </c>
      <c r="AQ23" s="324">
        <f t="shared" si="5"/>
        <v>0</v>
      </c>
      <c r="AR23" s="324">
        <f t="shared" si="5"/>
        <v>0</v>
      </c>
      <c r="AS23" s="324">
        <f t="shared" si="5"/>
        <v>0</v>
      </c>
      <c r="AT23" s="324">
        <f t="shared" si="5"/>
        <v>0</v>
      </c>
      <c r="AU23" s="324">
        <f t="shared" si="5"/>
        <v>0</v>
      </c>
      <c r="AV23" s="324">
        <f t="shared" si="5"/>
        <v>0</v>
      </c>
      <c r="AW23" s="324">
        <f t="shared" si="5"/>
        <v>0</v>
      </c>
      <c r="AX23" s="324">
        <f t="shared" si="5"/>
        <v>0</v>
      </c>
      <c r="AY23" s="324">
        <f t="shared" si="5"/>
        <v>0</v>
      </c>
      <c r="AZ23" s="324">
        <f t="shared" si="5"/>
        <v>0</v>
      </c>
      <c r="BA23" s="324">
        <f t="shared" si="5"/>
        <v>0</v>
      </c>
      <c r="BB23" s="390">
        <f t="shared" si="5"/>
        <v>0</v>
      </c>
      <c r="BC23" s="380"/>
      <c r="BD23" s="380"/>
      <c r="BE23" s="380"/>
      <c r="BF23" s="380"/>
      <c r="BG23" s="380"/>
      <c r="BH23" s="380"/>
      <c r="BI23" s="380"/>
      <c r="BJ23" s="380"/>
      <c r="BK23" s="391">
        <f t="shared" si="5"/>
        <v>0</v>
      </c>
      <c r="BL23" s="391">
        <f t="shared" si="5"/>
        <v>0</v>
      </c>
      <c r="BM23" s="397"/>
    </row>
    <row r="24" spans="1:65" ht="15.75" thickBot="1" x14ac:dyDescent="0.3">
      <c r="A24" s="661" t="s">
        <v>319</v>
      </c>
      <c r="B24" s="662"/>
      <c r="C24" s="662"/>
      <c r="D24" s="662"/>
      <c r="E24" s="662"/>
      <c r="F24" s="662"/>
      <c r="G24" s="662"/>
      <c r="H24" s="662"/>
      <c r="I24" s="662"/>
      <c r="J24" s="662"/>
      <c r="K24" s="662"/>
      <c r="L24" s="662"/>
      <c r="M24" s="662"/>
      <c r="N24" s="662"/>
      <c r="O24" s="662"/>
      <c r="P24" s="662"/>
      <c r="Q24" s="662"/>
      <c r="R24" s="662"/>
      <c r="S24" s="662"/>
      <c r="T24" s="662"/>
      <c r="U24" s="662"/>
      <c r="V24" s="662"/>
      <c r="W24" s="662"/>
      <c r="X24" s="662"/>
      <c r="Y24" s="662"/>
      <c r="Z24" s="662"/>
      <c r="AA24" s="662"/>
      <c r="AB24" s="663"/>
      <c r="AD24" s="325"/>
      <c r="AE24" s="325"/>
      <c r="AF24" s="325"/>
      <c r="AG24" s="325"/>
      <c r="AH24" s="325"/>
      <c r="AI24" s="325"/>
      <c r="AJ24" s="325"/>
      <c r="AK24" s="325"/>
      <c r="AL24" s="325"/>
      <c r="AM24" s="325"/>
      <c r="AN24" s="325"/>
      <c r="AO24" s="325"/>
      <c r="AP24" s="325"/>
      <c r="AQ24" s="325"/>
      <c r="AR24" s="325"/>
      <c r="AS24" s="325"/>
      <c r="AT24" s="325"/>
      <c r="AU24" s="325"/>
      <c r="AV24" s="325"/>
      <c r="AW24" s="325"/>
      <c r="AX24" s="325"/>
      <c r="AY24" s="325"/>
      <c r="AZ24" s="325"/>
      <c r="BA24" s="325"/>
      <c r="BB24" s="325"/>
      <c r="BC24" s="325"/>
      <c r="BD24" s="325"/>
      <c r="BE24" s="325"/>
      <c r="BF24" s="325"/>
      <c r="BG24" s="325"/>
      <c r="BH24" s="325"/>
      <c r="BI24" s="325"/>
      <c r="BJ24" s="325"/>
      <c r="BK24" s="325"/>
      <c r="BL24" s="325"/>
      <c r="BM24" s="325"/>
    </row>
    <row r="25" spans="1:65" ht="15.75" thickBot="1" x14ac:dyDescent="0.3">
      <c r="A25" s="658"/>
      <c r="B25" s="659"/>
      <c r="C25" s="659"/>
      <c r="D25" s="659"/>
      <c r="E25" s="659"/>
      <c r="F25" s="659"/>
      <c r="G25" s="659"/>
      <c r="H25" s="659"/>
      <c r="I25" s="659"/>
      <c r="J25" s="659"/>
      <c r="K25" s="659"/>
      <c r="L25" s="659"/>
      <c r="M25" s="659"/>
      <c r="N25" s="659"/>
      <c r="O25" s="659"/>
      <c r="P25" s="659"/>
      <c r="Q25" s="659"/>
      <c r="R25" s="659"/>
      <c r="S25" s="659"/>
      <c r="T25" s="659"/>
      <c r="U25" s="659"/>
      <c r="V25" s="659"/>
      <c r="W25" s="659"/>
      <c r="X25" s="659"/>
      <c r="Y25" s="659"/>
      <c r="Z25" s="659"/>
      <c r="AA25" s="659"/>
      <c r="AB25" s="660"/>
      <c r="AD25" s="326" t="s">
        <v>142</v>
      </c>
      <c r="AE25" s="327" t="str">
        <f>IF(AE23=0,"",AE23/'Datos Generales'!$C$17)</f>
        <v/>
      </c>
      <c r="AF25" s="327" t="str">
        <f>IF(AF23=0,"",AF23/'Datos Generales'!$C$17)</f>
        <v/>
      </c>
      <c r="AG25" s="327" t="str">
        <f>IF(AG23=0,"",AG23/'Datos Generales'!$C$17)</f>
        <v/>
      </c>
      <c r="AH25" s="327" t="str">
        <f>IF(AH23=0,"",AH23/'Datos Generales'!$C$17)</f>
        <v/>
      </c>
      <c r="AI25" s="327" t="str">
        <f>IF(AI23=0,"",AI23/'Datos Generales'!$C$17)</f>
        <v/>
      </c>
      <c r="AJ25" s="327" t="str">
        <f>IF(AJ23=0,"",AJ23/'Datos Generales'!$C$17)</f>
        <v/>
      </c>
      <c r="AK25" s="327" t="str">
        <f>IF(AK23=0,"",AK23/'Datos Generales'!$C$17)</f>
        <v/>
      </c>
      <c r="AL25" s="327" t="str">
        <f>IF(AL23=0,"",AL23/'Datos Generales'!$C$17)</f>
        <v/>
      </c>
      <c r="AM25" s="327" t="str">
        <f>IF(AM23=0,"",AM23/'Datos Generales'!$C$17)</f>
        <v/>
      </c>
      <c r="AN25" s="327" t="str">
        <f>IF(AN23=0,"",AN23/'Datos Generales'!$C$17)</f>
        <v/>
      </c>
      <c r="AO25" s="327" t="str">
        <f>IF(AO23=0,"",AO23/'Datos Generales'!$C$17)</f>
        <v/>
      </c>
      <c r="AP25" s="327" t="str">
        <f>IF(AP23=0,"",AP23/'Datos Generales'!$C$17)</f>
        <v/>
      </c>
      <c r="AQ25" s="327" t="str">
        <f>IF(AQ23=0,"",AQ23/'Datos Generales'!$C$17)</f>
        <v/>
      </c>
      <c r="AR25" s="327" t="str">
        <f>IF(AR23=0,"",AR23/'Datos Generales'!$C$17)</f>
        <v/>
      </c>
      <c r="AS25" s="327" t="str">
        <f>IF(AS23=0,"",AS23/'Datos Generales'!$C$17)</f>
        <v/>
      </c>
      <c r="AT25" s="327" t="str">
        <f>IF(AT23=0,"",AT23/'Datos Generales'!$C$17)</f>
        <v/>
      </c>
      <c r="AU25" s="327" t="str">
        <f>IF(AU23=0,"",AU23/'Datos Generales'!$C$17)</f>
        <v/>
      </c>
      <c r="AV25" s="327" t="str">
        <f>IF(AV23=0,"",AV23/'Datos Generales'!$C$17)</f>
        <v/>
      </c>
      <c r="AW25" s="327" t="str">
        <f>IF(AW23=0,"",AW23/'Datos Generales'!$C$17)</f>
        <v/>
      </c>
      <c r="AX25" s="327" t="str">
        <f>IF(AX23=0,"",AX23/'Datos Generales'!$C$17)</f>
        <v/>
      </c>
      <c r="AY25" s="327" t="str">
        <f>IF(AY23=0,"",AY23/'Datos Generales'!$C$17)</f>
        <v/>
      </c>
      <c r="AZ25" s="327" t="str">
        <f>IF(AZ23=0,"",AZ23/'Datos Generales'!$C$17)</f>
        <v/>
      </c>
      <c r="BA25" s="327" t="str">
        <f>IF(BA23=0,"",BA23/'Datos Generales'!$C$17)</f>
        <v/>
      </c>
      <c r="BB25" s="327" t="str">
        <f>IF(BB23=0,"",BB23/'Datos Generales'!$C$17)</f>
        <v/>
      </c>
      <c r="BC25" s="381"/>
      <c r="BD25" s="381"/>
      <c r="BE25" s="381"/>
      <c r="BF25" s="381"/>
      <c r="BG25" s="381"/>
      <c r="BH25" s="381"/>
      <c r="BI25" s="381"/>
      <c r="BJ25" s="381"/>
      <c r="BK25" s="392" t="str">
        <f>IF(BK23=0,"",BK23/'Datos Generales'!$C$17)</f>
        <v/>
      </c>
      <c r="BL25" s="392" t="str">
        <f>IF(BL23=0,"",BL23/'Datos Generales'!$C$17)</f>
        <v/>
      </c>
      <c r="BM25" s="388"/>
    </row>
    <row r="26" spans="1:65" ht="15.75" thickBot="1" x14ac:dyDescent="0.3">
      <c r="A26" s="181"/>
      <c r="B26" s="181"/>
      <c r="C26" s="181"/>
      <c r="D26" s="181"/>
      <c r="E26" s="181"/>
      <c r="F26" s="181"/>
      <c r="G26" s="181"/>
      <c r="H26" s="181"/>
      <c r="I26" s="181"/>
      <c r="J26" s="181"/>
      <c r="K26" s="181"/>
      <c r="L26" s="181"/>
      <c r="M26" s="181"/>
      <c r="N26" s="181"/>
      <c r="O26" s="181"/>
      <c r="P26" s="181"/>
      <c r="Q26" s="181"/>
      <c r="R26" s="181"/>
      <c r="AD26" s="618" t="s">
        <v>381</v>
      </c>
      <c r="AE26" s="643"/>
      <c r="AF26" s="643"/>
      <c r="AG26" s="643"/>
      <c r="AH26" s="643"/>
      <c r="AI26" s="643"/>
      <c r="AJ26" s="643"/>
      <c r="AK26" s="643"/>
      <c r="AL26" s="643"/>
      <c r="AM26" s="643"/>
      <c r="AN26" s="643"/>
      <c r="AO26" s="643"/>
      <c r="AP26" s="643"/>
      <c r="AQ26" s="643"/>
      <c r="AR26" s="643"/>
      <c r="AS26" s="643"/>
      <c r="AT26" s="643"/>
      <c r="AU26" s="643"/>
      <c r="AV26" s="643"/>
      <c r="AW26" s="643"/>
      <c r="AX26" s="643"/>
      <c r="AY26" s="643"/>
      <c r="AZ26" s="643"/>
      <c r="BA26" s="643"/>
      <c r="BB26" s="644"/>
      <c r="BC26" s="382"/>
      <c r="BD26" s="382"/>
      <c r="BE26" s="382"/>
      <c r="BF26" s="382"/>
      <c r="BG26" s="382"/>
      <c r="BH26" s="382"/>
      <c r="BI26" s="382"/>
      <c r="BJ26" s="382"/>
      <c r="BK26" s="389"/>
      <c r="BL26" s="389"/>
      <c r="BM26" s="387"/>
    </row>
    <row r="27" spans="1:65" x14ac:dyDescent="0.25">
      <c r="A27" s="181"/>
      <c r="B27" s="181"/>
      <c r="C27" s="181"/>
      <c r="D27" s="181"/>
      <c r="E27" s="181"/>
      <c r="F27" s="181"/>
      <c r="G27" s="181"/>
      <c r="H27" s="181"/>
      <c r="I27" s="181"/>
      <c r="J27" s="181"/>
      <c r="K27" s="181"/>
      <c r="L27" s="181"/>
      <c r="M27" s="181"/>
      <c r="N27" s="181"/>
      <c r="O27" s="181"/>
      <c r="P27" s="181"/>
      <c r="Q27" s="181"/>
      <c r="R27" s="181"/>
      <c r="AD27" s="181"/>
    </row>
    <row r="28" spans="1:65" x14ac:dyDescent="0.25">
      <c r="A28" s="181"/>
      <c r="B28" s="181"/>
      <c r="C28" s="181"/>
      <c r="D28" s="181"/>
      <c r="E28" s="181"/>
      <c r="F28" s="181"/>
      <c r="G28" s="181"/>
      <c r="H28" s="181"/>
      <c r="I28" s="181"/>
      <c r="J28" s="181"/>
      <c r="K28" s="181"/>
      <c r="L28" s="181"/>
      <c r="M28" s="181"/>
      <c r="N28" s="181"/>
      <c r="O28" s="181"/>
      <c r="P28" s="181"/>
      <c r="Q28" s="181"/>
      <c r="R28" s="181"/>
      <c r="AD28" s="181"/>
    </row>
    <row r="29" spans="1:65" x14ac:dyDescent="0.25">
      <c r="A29" s="181"/>
      <c r="B29" s="181"/>
      <c r="C29" s="181"/>
      <c r="D29" s="181"/>
      <c r="E29" s="181"/>
      <c r="F29" s="181"/>
      <c r="G29" s="181"/>
      <c r="H29" s="181"/>
      <c r="I29" s="181"/>
      <c r="J29" s="181"/>
      <c r="K29" s="181"/>
      <c r="L29" s="181"/>
      <c r="M29" s="181"/>
      <c r="N29" s="181"/>
      <c r="O29" s="181"/>
      <c r="P29" s="181"/>
      <c r="Q29" s="181"/>
      <c r="R29" s="181"/>
      <c r="AD29" s="181"/>
    </row>
    <row r="30" spans="1:65" x14ac:dyDescent="0.25">
      <c r="A30" s="181"/>
      <c r="B30" s="181"/>
      <c r="C30" s="181"/>
      <c r="D30" s="181"/>
      <c r="E30" s="181"/>
      <c r="F30" s="181"/>
      <c r="G30" s="181"/>
      <c r="H30" s="181"/>
      <c r="I30" s="181"/>
      <c r="J30" s="181"/>
      <c r="K30" s="181"/>
      <c r="L30" s="181"/>
      <c r="M30" s="181"/>
      <c r="N30" s="181"/>
      <c r="O30" s="181"/>
      <c r="P30" s="181"/>
      <c r="Q30" s="181"/>
      <c r="R30" s="181"/>
      <c r="AD30" s="181"/>
    </row>
    <row r="31" spans="1:65" x14ac:dyDescent="0.25">
      <c r="A31" s="181"/>
      <c r="B31" s="181"/>
      <c r="C31" s="181"/>
      <c r="D31" s="181"/>
      <c r="E31" s="181"/>
      <c r="F31" s="181"/>
      <c r="G31" s="181"/>
      <c r="H31" s="181"/>
      <c r="I31" s="181"/>
      <c r="J31" s="181"/>
      <c r="K31" s="181"/>
      <c r="L31" s="181"/>
      <c r="M31" s="181"/>
      <c r="N31" s="181"/>
      <c r="O31" s="181"/>
      <c r="P31" s="181"/>
      <c r="Q31" s="181"/>
      <c r="R31" s="181"/>
      <c r="AD31" s="181"/>
    </row>
    <row r="32" spans="1:65" x14ac:dyDescent="0.25">
      <c r="A32" s="181"/>
      <c r="B32" s="181"/>
      <c r="C32" s="181"/>
      <c r="D32" s="181"/>
      <c r="E32" s="181"/>
      <c r="F32" s="181"/>
      <c r="G32" s="181"/>
      <c r="H32" s="181"/>
      <c r="I32" s="181"/>
      <c r="J32" s="181"/>
      <c r="K32" s="181"/>
      <c r="L32" s="181"/>
      <c r="M32" s="181"/>
      <c r="N32" s="181"/>
      <c r="O32" s="181"/>
      <c r="P32" s="181"/>
      <c r="Q32" s="181"/>
      <c r="R32" s="181"/>
      <c r="AD32" s="181"/>
    </row>
    <row r="33" spans="1:30" x14ac:dyDescent="0.25">
      <c r="A33" s="181"/>
      <c r="B33" s="181"/>
      <c r="C33" s="181"/>
      <c r="D33" s="181"/>
      <c r="E33" s="181"/>
      <c r="F33" s="181"/>
      <c r="G33" s="181"/>
      <c r="H33" s="181"/>
      <c r="I33" s="181"/>
      <c r="J33" s="181"/>
      <c r="K33" s="181"/>
      <c r="L33" s="181"/>
      <c r="M33" s="181"/>
      <c r="N33" s="181"/>
      <c r="O33" s="181"/>
      <c r="P33" s="181"/>
      <c r="Q33" s="181"/>
      <c r="R33" s="181"/>
      <c r="AD33" s="181"/>
    </row>
    <row r="34" spans="1:30" x14ac:dyDescent="0.25">
      <c r="A34" s="181"/>
      <c r="B34" s="181"/>
      <c r="C34" s="181"/>
      <c r="D34" s="181"/>
      <c r="E34" s="181"/>
      <c r="F34" s="181"/>
      <c r="G34" s="181"/>
      <c r="H34" s="181"/>
      <c r="I34" s="181"/>
      <c r="J34" s="181"/>
      <c r="K34" s="181"/>
      <c r="L34" s="181"/>
      <c r="M34" s="181"/>
      <c r="N34" s="181"/>
      <c r="O34" s="181"/>
      <c r="P34" s="181"/>
      <c r="Q34" s="181"/>
      <c r="R34" s="181"/>
      <c r="AD34" s="181"/>
    </row>
    <row r="35" spans="1:30" x14ac:dyDescent="0.25">
      <c r="A35" s="181"/>
      <c r="B35" s="181"/>
      <c r="C35" s="181"/>
      <c r="D35" s="181"/>
      <c r="E35" s="181"/>
      <c r="F35" s="181"/>
      <c r="G35" s="181"/>
      <c r="H35" s="181"/>
      <c r="I35" s="181"/>
      <c r="J35" s="181"/>
      <c r="K35" s="181"/>
      <c r="L35" s="181"/>
      <c r="M35" s="181"/>
      <c r="N35" s="181"/>
      <c r="O35" s="181"/>
      <c r="P35" s="181"/>
      <c r="Q35" s="181"/>
      <c r="R35" s="181"/>
      <c r="AD35" s="181"/>
    </row>
    <row r="36" spans="1:30" x14ac:dyDescent="0.25">
      <c r="A36" s="181"/>
      <c r="B36" s="181"/>
      <c r="C36" s="181"/>
      <c r="D36" s="181"/>
      <c r="E36" s="181"/>
      <c r="F36" s="181"/>
      <c r="G36" s="181"/>
      <c r="H36" s="181"/>
      <c r="I36" s="181"/>
      <c r="J36" s="181"/>
      <c r="K36" s="181"/>
      <c r="L36" s="181"/>
      <c r="M36" s="181"/>
      <c r="N36" s="181"/>
      <c r="O36" s="181"/>
      <c r="P36" s="181"/>
      <c r="Q36" s="181"/>
      <c r="R36" s="181"/>
      <c r="AD36" s="181"/>
    </row>
    <row r="37" spans="1:30" x14ac:dyDescent="0.25">
      <c r="A37" s="181"/>
      <c r="B37" s="181"/>
      <c r="C37" s="181"/>
      <c r="D37" s="181"/>
      <c r="E37" s="181"/>
      <c r="F37" s="181"/>
      <c r="G37" s="181"/>
      <c r="H37" s="181"/>
      <c r="I37" s="181"/>
      <c r="J37" s="181"/>
      <c r="K37" s="181"/>
      <c r="L37" s="181"/>
      <c r="M37" s="181"/>
      <c r="N37" s="181"/>
      <c r="O37" s="181"/>
      <c r="P37" s="181"/>
      <c r="Q37" s="181"/>
      <c r="R37" s="181"/>
      <c r="AD37" s="181"/>
    </row>
    <row r="38" spans="1:30" x14ac:dyDescent="0.25">
      <c r="A38" s="181"/>
      <c r="B38" s="181"/>
      <c r="C38" s="181"/>
      <c r="D38" s="181"/>
      <c r="E38" s="181"/>
      <c r="F38" s="181"/>
      <c r="G38" s="181"/>
      <c r="H38" s="181"/>
      <c r="I38" s="181"/>
      <c r="J38" s="181"/>
      <c r="K38" s="181"/>
      <c r="L38" s="181"/>
      <c r="M38" s="181"/>
      <c r="N38" s="181"/>
      <c r="O38" s="181"/>
      <c r="P38" s="181"/>
      <c r="Q38" s="181"/>
      <c r="R38" s="181"/>
      <c r="AD38" s="181"/>
    </row>
    <row r="39" spans="1:30" x14ac:dyDescent="0.25">
      <c r="A39" s="181"/>
      <c r="B39" s="181"/>
      <c r="C39" s="181"/>
      <c r="D39" s="181"/>
      <c r="E39" s="181"/>
      <c r="F39" s="181"/>
      <c r="G39" s="181"/>
      <c r="H39" s="181"/>
      <c r="I39" s="181"/>
      <c r="J39" s="181"/>
      <c r="K39" s="181"/>
      <c r="L39" s="181"/>
      <c r="M39" s="181"/>
      <c r="N39" s="181"/>
      <c r="O39" s="181"/>
      <c r="P39" s="181"/>
      <c r="Q39" s="181"/>
      <c r="R39" s="181"/>
      <c r="AD39" s="181"/>
    </row>
    <row r="40" spans="1:30" x14ac:dyDescent="0.25">
      <c r="A40" s="181"/>
      <c r="B40" s="181"/>
      <c r="C40" s="181"/>
      <c r="D40" s="181"/>
      <c r="E40" s="181"/>
      <c r="F40" s="181"/>
      <c r="G40" s="181"/>
      <c r="H40" s="181"/>
      <c r="I40" s="181"/>
      <c r="J40" s="181"/>
      <c r="K40" s="181"/>
      <c r="L40" s="181"/>
      <c r="M40" s="181"/>
      <c r="N40" s="181"/>
      <c r="O40" s="181"/>
      <c r="P40" s="181"/>
      <c r="Q40" s="181"/>
      <c r="R40" s="181"/>
      <c r="AD40" s="181"/>
    </row>
    <row r="41" spans="1:30" x14ac:dyDescent="0.25">
      <c r="A41" s="181"/>
      <c r="B41" s="181"/>
      <c r="C41" s="181"/>
      <c r="D41" s="181"/>
      <c r="E41" s="181"/>
      <c r="F41" s="181"/>
      <c r="G41" s="181"/>
      <c r="H41" s="181"/>
      <c r="I41" s="181"/>
      <c r="J41" s="181"/>
      <c r="K41" s="181"/>
      <c r="L41" s="181"/>
      <c r="M41" s="181"/>
      <c r="N41" s="181"/>
      <c r="O41" s="181"/>
      <c r="P41" s="181"/>
      <c r="Q41" s="181"/>
      <c r="R41" s="181"/>
      <c r="AD41" s="181"/>
    </row>
    <row r="42" spans="1:30" x14ac:dyDescent="0.25">
      <c r="A42" s="181"/>
      <c r="B42" s="181"/>
      <c r="C42" s="181"/>
      <c r="D42" s="181"/>
      <c r="E42" s="181"/>
      <c r="F42" s="181"/>
      <c r="G42" s="181"/>
      <c r="H42" s="181"/>
      <c r="I42" s="181"/>
      <c r="J42" s="181"/>
      <c r="K42" s="181"/>
      <c r="L42" s="181"/>
      <c r="M42" s="181"/>
      <c r="N42" s="181"/>
      <c r="O42" s="181"/>
      <c r="P42" s="181"/>
      <c r="Q42" s="181"/>
      <c r="R42" s="181"/>
      <c r="AD42" s="181"/>
    </row>
    <row r="43" spans="1:30" x14ac:dyDescent="0.25">
      <c r="A43" s="181"/>
      <c r="B43" s="181"/>
      <c r="C43" s="181"/>
      <c r="D43" s="181"/>
      <c r="E43" s="181"/>
      <c r="F43" s="181"/>
      <c r="G43" s="181"/>
      <c r="H43" s="181"/>
      <c r="I43" s="181"/>
      <c r="J43" s="181"/>
      <c r="K43" s="181"/>
      <c r="L43" s="181"/>
      <c r="M43" s="181"/>
      <c r="N43" s="181"/>
      <c r="O43" s="181"/>
      <c r="P43" s="181"/>
      <c r="Q43" s="181"/>
      <c r="R43" s="181"/>
      <c r="AD43" s="181"/>
    </row>
    <row r="44" spans="1:30" x14ac:dyDescent="0.25">
      <c r="A44" s="181"/>
      <c r="B44" s="181"/>
      <c r="C44" s="181"/>
      <c r="D44" s="181"/>
      <c r="E44" s="181"/>
      <c r="F44" s="181"/>
      <c r="G44" s="181"/>
      <c r="H44" s="181"/>
      <c r="I44" s="181"/>
      <c r="J44" s="181"/>
      <c r="K44" s="181"/>
      <c r="L44" s="181"/>
      <c r="M44" s="181"/>
      <c r="N44" s="181"/>
      <c r="O44" s="181"/>
      <c r="P44" s="181"/>
      <c r="Q44" s="181"/>
      <c r="R44" s="181"/>
      <c r="AD44" s="181"/>
    </row>
    <row r="45" spans="1:30" x14ac:dyDescent="0.25">
      <c r="A45" s="181"/>
      <c r="B45" s="181"/>
      <c r="C45" s="181"/>
      <c r="D45" s="181"/>
      <c r="E45" s="181"/>
      <c r="F45" s="181"/>
      <c r="G45" s="181"/>
      <c r="H45" s="181"/>
      <c r="I45" s="181"/>
      <c r="J45" s="181"/>
      <c r="K45" s="181"/>
      <c r="L45" s="181"/>
      <c r="M45" s="181"/>
      <c r="N45" s="181"/>
      <c r="O45" s="181"/>
      <c r="P45" s="181"/>
      <c r="Q45" s="181"/>
      <c r="R45" s="181"/>
      <c r="AD45" s="181"/>
    </row>
    <row r="46" spans="1:30" x14ac:dyDescent="0.25">
      <c r="A46" s="181"/>
      <c r="B46" s="181"/>
      <c r="C46" s="181"/>
      <c r="D46" s="181"/>
      <c r="E46" s="181"/>
      <c r="F46" s="181"/>
      <c r="G46" s="181"/>
      <c r="H46" s="181"/>
      <c r="I46" s="181"/>
      <c r="J46" s="181"/>
      <c r="K46" s="181"/>
      <c r="L46" s="181"/>
      <c r="M46" s="181"/>
      <c r="N46" s="181"/>
      <c r="O46" s="181"/>
      <c r="P46" s="181"/>
      <c r="Q46" s="181"/>
      <c r="R46" s="181"/>
      <c r="AD46" s="181"/>
    </row>
    <row r="47" spans="1:30" x14ac:dyDescent="0.25">
      <c r="A47" s="181"/>
      <c r="B47" s="181"/>
      <c r="C47" s="181"/>
      <c r="D47" s="181"/>
      <c r="E47" s="181"/>
      <c r="F47" s="181"/>
      <c r="G47" s="181"/>
      <c r="H47" s="181"/>
      <c r="I47" s="181"/>
      <c r="J47" s="181"/>
      <c r="K47" s="181"/>
      <c r="L47" s="181"/>
      <c r="M47" s="181"/>
      <c r="N47" s="181"/>
      <c r="O47" s="181"/>
      <c r="P47" s="181"/>
      <c r="Q47" s="181"/>
      <c r="R47" s="181"/>
      <c r="AD47" s="181"/>
    </row>
    <row r="48" spans="1:30" x14ac:dyDescent="0.25">
      <c r="A48" s="181"/>
      <c r="B48" s="181"/>
      <c r="C48" s="181"/>
      <c r="D48" s="181"/>
      <c r="E48" s="181"/>
      <c r="F48" s="181"/>
      <c r="G48" s="181"/>
      <c r="H48" s="181"/>
      <c r="I48" s="181"/>
      <c r="J48" s="181"/>
      <c r="K48" s="181"/>
      <c r="L48" s="181"/>
      <c r="M48" s="181"/>
      <c r="N48" s="181"/>
      <c r="O48" s="181"/>
      <c r="P48" s="181"/>
      <c r="Q48" s="181"/>
      <c r="R48" s="181"/>
      <c r="AD48" s="181"/>
    </row>
    <row r="49" spans="1:30" x14ac:dyDescent="0.25">
      <c r="A49" s="181"/>
      <c r="B49" s="181"/>
      <c r="C49" s="181"/>
      <c r="D49" s="181"/>
      <c r="E49" s="181"/>
      <c r="F49" s="181"/>
      <c r="G49" s="181"/>
      <c r="H49" s="181"/>
      <c r="I49" s="181"/>
      <c r="J49" s="181"/>
      <c r="K49" s="181"/>
      <c r="L49" s="181"/>
      <c r="M49" s="181"/>
      <c r="N49" s="181"/>
      <c r="O49" s="181"/>
      <c r="P49" s="181"/>
      <c r="Q49" s="181"/>
      <c r="R49" s="181"/>
      <c r="AD49" s="181"/>
    </row>
    <row r="50" spans="1:30" x14ac:dyDescent="0.25">
      <c r="A50" s="181"/>
      <c r="B50" s="181"/>
      <c r="C50" s="181"/>
      <c r="D50" s="181"/>
      <c r="E50" s="181"/>
      <c r="F50" s="181"/>
      <c r="G50" s="181"/>
      <c r="H50" s="181"/>
      <c r="I50" s="181"/>
      <c r="J50" s="181"/>
      <c r="K50" s="181"/>
      <c r="L50" s="181"/>
      <c r="M50" s="181"/>
      <c r="N50" s="181"/>
      <c r="O50" s="181"/>
      <c r="P50" s="181"/>
      <c r="Q50" s="181"/>
      <c r="R50" s="181"/>
      <c r="AD50" s="181"/>
    </row>
    <row r="51" spans="1:30" x14ac:dyDescent="0.25">
      <c r="A51" s="181"/>
      <c r="B51" s="181"/>
      <c r="C51" s="181"/>
      <c r="D51" s="181"/>
      <c r="E51" s="181"/>
      <c r="F51" s="181"/>
      <c r="G51" s="181"/>
      <c r="H51" s="181"/>
      <c r="I51" s="181"/>
      <c r="J51" s="181"/>
      <c r="K51" s="181"/>
      <c r="L51" s="181"/>
      <c r="M51" s="181"/>
      <c r="N51" s="181"/>
      <c r="O51" s="181"/>
      <c r="P51" s="181"/>
      <c r="Q51" s="181"/>
      <c r="R51" s="181"/>
      <c r="AD51" s="181"/>
    </row>
    <row r="52" spans="1:30" x14ac:dyDescent="0.25">
      <c r="A52" s="181"/>
      <c r="B52" s="181"/>
      <c r="C52" s="181"/>
      <c r="D52" s="181"/>
      <c r="E52" s="181"/>
      <c r="F52" s="181"/>
      <c r="G52" s="181"/>
      <c r="H52" s="181"/>
      <c r="I52" s="181"/>
      <c r="J52" s="181"/>
      <c r="K52" s="181"/>
      <c r="L52" s="181"/>
      <c r="M52" s="181"/>
      <c r="N52" s="181"/>
      <c r="O52" s="181"/>
      <c r="P52" s="181"/>
      <c r="Q52" s="181"/>
      <c r="R52" s="181"/>
      <c r="AD52" s="181"/>
    </row>
    <row r="53" spans="1:30" x14ac:dyDescent="0.25">
      <c r="A53" s="181"/>
      <c r="B53" s="181"/>
      <c r="C53" s="181"/>
      <c r="D53" s="181"/>
      <c r="E53" s="181"/>
      <c r="F53" s="181"/>
      <c r="G53" s="181"/>
      <c r="H53" s="181"/>
      <c r="I53" s="181"/>
      <c r="J53" s="181"/>
      <c r="K53" s="181"/>
      <c r="L53" s="181"/>
      <c r="M53" s="181"/>
      <c r="N53" s="181"/>
      <c r="O53" s="181"/>
      <c r="P53" s="181"/>
      <c r="Q53" s="181"/>
      <c r="R53" s="181"/>
      <c r="AD53" s="181"/>
    </row>
    <row r="54" spans="1:30" x14ac:dyDescent="0.25">
      <c r="A54" s="181"/>
      <c r="B54" s="181"/>
      <c r="C54" s="181"/>
      <c r="D54" s="181"/>
      <c r="E54" s="181"/>
      <c r="F54" s="181"/>
      <c r="G54" s="181"/>
      <c r="H54" s="181"/>
      <c r="I54" s="181"/>
      <c r="J54" s="181"/>
      <c r="K54" s="181"/>
      <c r="L54" s="181"/>
      <c r="M54" s="181"/>
      <c r="N54" s="181"/>
      <c r="O54" s="181"/>
      <c r="P54" s="181"/>
      <c r="Q54" s="181"/>
      <c r="R54" s="181"/>
      <c r="AD54" s="181"/>
    </row>
    <row r="55" spans="1:30" x14ac:dyDescent="0.25">
      <c r="A55" s="181"/>
      <c r="B55" s="181"/>
      <c r="C55" s="181"/>
      <c r="D55" s="181"/>
      <c r="E55" s="181"/>
      <c r="F55" s="181"/>
      <c r="G55" s="181"/>
      <c r="H55" s="181"/>
      <c r="I55" s="181"/>
      <c r="J55" s="181"/>
      <c r="K55" s="181"/>
      <c r="L55" s="181"/>
      <c r="M55" s="181"/>
      <c r="N55" s="181"/>
      <c r="O55" s="181"/>
      <c r="P55" s="181"/>
      <c r="Q55" s="181"/>
      <c r="R55" s="181"/>
      <c r="AD55" s="181"/>
    </row>
    <row r="56" spans="1:30" x14ac:dyDescent="0.25">
      <c r="A56" s="181"/>
      <c r="B56" s="181"/>
      <c r="C56" s="181"/>
      <c r="D56" s="181"/>
      <c r="E56" s="181"/>
      <c r="F56" s="181"/>
      <c r="G56" s="181"/>
      <c r="H56" s="181"/>
      <c r="I56" s="181"/>
      <c r="J56" s="181"/>
      <c r="K56" s="181"/>
      <c r="L56" s="181"/>
      <c r="M56" s="181"/>
      <c r="N56" s="181"/>
      <c r="O56" s="181"/>
      <c r="P56" s="181"/>
      <c r="Q56" s="181"/>
      <c r="R56" s="181"/>
      <c r="AD56" s="181"/>
    </row>
    <row r="57" spans="1:30" x14ac:dyDescent="0.25">
      <c r="A57" s="181"/>
      <c r="B57" s="181"/>
      <c r="C57" s="181"/>
      <c r="D57" s="181"/>
      <c r="E57" s="181"/>
      <c r="F57" s="181"/>
      <c r="G57" s="181"/>
      <c r="H57" s="181"/>
      <c r="I57" s="181"/>
      <c r="J57" s="181"/>
      <c r="K57" s="181"/>
      <c r="L57" s="181"/>
      <c r="M57" s="181"/>
      <c r="N57" s="181"/>
      <c r="O57" s="181"/>
      <c r="P57" s="181"/>
      <c r="Q57" s="181"/>
      <c r="R57" s="181"/>
      <c r="AD57" s="181"/>
    </row>
    <row r="58" spans="1:30" x14ac:dyDescent="0.25">
      <c r="A58" s="181"/>
      <c r="B58" s="181"/>
      <c r="C58" s="181"/>
      <c r="D58" s="181"/>
      <c r="E58" s="181"/>
      <c r="F58" s="181"/>
      <c r="G58" s="181"/>
      <c r="H58" s="181"/>
      <c r="I58" s="181"/>
      <c r="J58" s="181"/>
      <c r="K58" s="181"/>
      <c r="L58" s="181"/>
      <c r="M58" s="181"/>
      <c r="N58" s="181"/>
      <c r="O58" s="181"/>
      <c r="P58" s="181"/>
      <c r="Q58" s="181"/>
      <c r="R58" s="181"/>
      <c r="AD58" s="181"/>
    </row>
    <row r="59" spans="1:30" x14ac:dyDescent="0.25">
      <c r="A59" s="181"/>
      <c r="B59" s="181"/>
      <c r="C59" s="181"/>
      <c r="D59" s="181"/>
      <c r="E59" s="181"/>
      <c r="F59" s="181"/>
      <c r="G59" s="181"/>
      <c r="H59" s="181"/>
      <c r="I59" s="181"/>
      <c r="J59" s="181"/>
      <c r="K59" s="181"/>
      <c r="L59" s="181"/>
      <c r="M59" s="181"/>
      <c r="N59" s="181"/>
      <c r="O59" s="181"/>
      <c r="P59" s="181"/>
      <c r="Q59" s="181"/>
      <c r="R59" s="181"/>
      <c r="AD59" s="181"/>
    </row>
    <row r="60" spans="1:30" x14ac:dyDescent="0.25">
      <c r="A60" s="181"/>
      <c r="B60" s="181"/>
      <c r="C60" s="181"/>
      <c r="D60" s="181"/>
      <c r="E60" s="181"/>
      <c r="F60" s="181"/>
      <c r="G60" s="181"/>
      <c r="H60" s="181"/>
      <c r="I60" s="181"/>
      <c r="J60" s="181"/>
      <c r="K60" s="181"/>
      <c r="L60" s="181"/>
      <c r="M60" s="181"/>
      <c r="N60" s="181"/>
      <c r="O60" s="181"/>
      <c r="P60" s="181"/>
      <c r="Q60" s="181"/>
      <c r="R60" s="181"/>
      <c r="AD60" s="181"/>
    </row>
    <row r="61" spans="1:30" x14ac:dyDescent="0.25">
      <c r="A61" s="181"/>
      <c r="B61" s="181"/>
      <c r="C61" s="181"/>
      <c r="D61" s="181"/>
      <c r="E61" s="181"/>
      <c r="F61" s="181"/>
      <c r="G61" s="181"/>
      <c r="H61" s="181"/>
      <c r="I61" s="181"/>
      <c r="J61" s="181"/>
      <c r="K61" s="181"/>
      <c r="L61" s="181"/>
      <c r="M61" s="181"/>
      <c r="N61" s="181"/>
      <c r="O61" s="181"/>
      <c r="P61" s="181"/>
      <c r="Q61" s="181"/>
      <c r="R61" s="181"/>
      <c r="AD61" s="181"/>
    </row>
    <row r="62" spans="1:30" x14ac:dyDescent="0.25">
      <c r="A62" s="181"/>
      <c r="B62" s="181"/>
      <c r="C62" s="181"/>
      <c r="D62" s="181"/>
      <c r="E62" s="181"/>
      <c r="F62" s="181"/>
      <c r="G62" s="181"/>
      <c r="H62" s="181"/>
      <c r="I62" s="181"/>
      <c r="J62" s="181"/>
      <c r="K62" s="181"/>
      <c r="L62" s="181"/>
      <c r="M62" s="181"/>
      <c r="N62" s="181"/>
      <c r="O62" s="181"/>
      <c r="P62" s="181"/>
      <c r="Q62" s="181"/>
      <c r="R62" s="181"/>
      <c r="AD62" s="181"/>
    </row>
    <row r="63" spans="1:30" x14ac:dyDescent="0.25">
      <c r="A63" s="181"/>
      <c r="B63" s="181"/>
      <c r="C63" s="181"/>
      <c r="D63" s="181"/>
      <c r="E63" s="181"/>
      <c r="F63" s="181"/>
      <c r="G63" s="181"/>
      <c r="H63" s="181"/>
      <c r="I63" s="181"/>
      <c r="J63" s="181"/>
      <c r="K63" s="181"/>
      <c r="L63" s="181"/>
      <c r="M63" s="181"/>
      <c r="N63" s="181"/>
      <c r="O63" s="181"/>
      <c r="P63" s="181"/>
      <c r="Q63" s="181"/>
      <c r="R63" s="181"/>
      <c r="AD63" s="181"/>
    </row>
    <row r="64" spans="1:30" x14ac:dyDescent="0.25">
      <c r="A64" s="181"/>
      <c r="B64" s="181"/>
      <c r="C64" s="181"/>
      <c r="D64" s="181"/>
      <c r="E64" s="181"/>
      <c r="F64" s="181"/>
      <c r="G64" s="181"/>
      <c r="H64" s="181"/>
      <c r="I64" s="181"/>
      <c r="J64" s="181"/>
      <c r="K64" s="181"/>
      <c r="L64" s="181"/>
      <c r="M64" s="181"/>
      <c r="N64" s="181"/>
      <c r="O64" s="181"/>
      <c r="P64" s="181"/>
      <c r="Q64" s="181"/>
      <c r="R64" s="181"/>
      <c r="AD64" s="181"/>
    </row>
    <row r="65" spans="1:30" x14ac:dyDescent="0.25">
      <c r="A65" s="181"/>
      <c r="B65" s="181"/>
      <c r="C65" s="181"/>
      <c r="D65" s="181"/>
      <c r="E65" s="181"/>
      <c r="F65" s="181"/>
      <c r="G65" s="181"/>
      <c r="H65" s="181"/>
      <c r="I65" s="181"/>
      <c r="J65" s="181"/>
      <c r="K65" s="181"/>
      <c r="L65" s="181"/>
      <c r="M65" s="181"/>
      <c r="N65" s="181"/>
      <c r="O65" s="181"/>
      <c r="P65" s="181"/>
      <c r="Q65" s="181"/>
      <c r="R65" s="181"/>
      <c r="AD65" s="181"/>
    </row>
    <row r="66" spans="1:30" x14ac:dyDescent="0.25">
      <c r="A66" s="181"/>
      <c r="B66" s="181"/>
      <c r="C66" s="181"/>
      <c r="D66" s="181"/>
      <c r="E66" s="181"/>
      <c r="F66" s="181"/>
      <c r="G66" s="181"/>
      <c r="H66" s="181"/>
      <c r="I66" s="181"/>
      <c r="J66" s="181"/>
      <c r="K66" s="181"/>
      <c r="L66" s="181"/>
      <c r="M66" s="181"/>
      <c r="N66" s="181"/>
      <c r="O66" s="181"/>
      <c r="P66" s="181"/>
      <c r="Q66" s="181"/>
      <c r="R66" s="181"/>
      <c r="AD66" s="181"/>
    </row>
    <row r="67" spans="1:30" x14ac:dyDescent="0.25">
      <c r="A67" s="181"/>
      <c r="B67" s="181"/>
      <c r="C67" s="181"/>
      <c r="D67" s="181"/>
      <c r="E67" s="181"/>
      <c r="F67" s="181"/>
      <c r="G67" s="181"/>
      <c r="H67" s="181"/>
      <c r="I67" s="181"/>
      <c r="J67" s="181"/>
      <c r="K67" s="181"/>
      <c r="L67" s="181"/>
      <c r="M67" s="181"/>
      <c r="N67" s="181"/>
      <c r="O67" s="181"/>
      <c r="P67" s="181"/>
      <c r="Q67" s="181"/>
      <c r="R67" s="181"/>
      <c r="AD67" s="181"/>
    </row>
    <row r="68" spans="1:30" x14ac:dyDescent="0.25">
      <c r="A68" s="181"/>
      <c r="B68" s="181"/>
      <c r="C68" s="181"/>
      <c r="D68" s="181"/>
      <c r="E68" s="181"/>
      <c r="F68" s="181"/>
      <c r="G68" s="181"/>
      <c r="H68" s="181"/>
      <c r="I68" s="181"/>
      <c r="J68" s="181"/>
      <c r="K68" s="181"/>
      <c r="L68" s="181"/>
      <c r="M68" s="181"/>
      <c r="N68" s="181"/>
      <c r="O68" s="181"/>
      <c r="P68" s="181"/>
      <c r="Q68" s="181"/>
      <c r="R68" s="181"/>
      <c r="AD68" s="181"/>
    </row>
    <row r="69" spans="1:30" x14ac:dyDescent="0.25">
      <c r="A69" s="181"/>
      <c r="B69" s="181"/>
      <c r="C69" s="181"/>
      <c r="D69" s="181"/>
      <c r="E69" s="181"/>
      <c r="F69" s="181"/>
      <c r="G69" s="181"/>
      <c r="H69" s="181"/>
      <c r="I69" s="181"/>
      <c r="J69" s="181"/>
      <c r="K69" s="181"/>
      <c r="L69" s="181"/>
      <c r="M69" s="181"/>
      <c r="N69" s="181"/>
      <c r="O69" s="181"/>
      <c r="P69" s="181"/>
      <c r="Q69" s="181"/>
      <c r="R69" s="181"/>
      <c r="AD69" s="181"/>
    </row>
    <row r="70" spans="1:30" x14ac:dyDescent="0.25">
      <c r="A70" s="181"/>
      <c r="B70" s="181"/>
      <c r="C70" s="181"/>
      <c r="D70" s="181"/>
      <c r="E70" s="181"/>
      <c r="F70" s="181"/>
      <c r="G70" s="181"/>
      <c r="H70" s="181"/>
      <c r="I70" s="181"/>
      <c r="J70" s="181"/>
      <c r="K70" s="181"/>
      <c r="L70" s="181"/>
      <c r="M70" s="181"/>
      <c r="N70" s="181"/>
      <c r="O70" s="181"/>
      <c r="P70" s="181"/>
      <c r="Q70" s="181"/>
      <c r="R70" s="181"/>
      <c r="AD70" s="181"/>
    </row>
    <row r="71" spans="1:30" x14ac:dyDescent="0.25">
      <c r="A71" s="181"/>
      <c r="B71" s="181"/>
      <c r="C71" s="181"/>
      <c r="D71" s="181"/>
      <c r="E71" s="181"/>
      <c r="F71" s="181"/>
      <c r="G71" s="181"/>
      <c r="H71" s="181"/>
      <c r="I71" s="181"/>
      <c r="J71" s="181"/>
      <c r="K71" s="181"/>
      <c r="L71" s="181"/>
      <c r="M71" s="181"/>
      <c r="N71" s="181"/>
      <c r="O71" s="181"/>
      <c r="P71" s="181"/>
      <c r="Q71" s="181"/>
      <c r="R71" s="181"/>
      <c r="AD71" s="181"/>
    </row>
    <row r="72" spans="1:30" x14ac:dyDescent="0.25">
      <c r="A72" s="181"/>
      <c r="B72" s="181"/>
      <c r="C72" s="181"/>
      <c r="D72" s="181"/>
      <c r="E72" s="181"/>
      <c r="F72" s="181"/>
      <c r="G72" s="181"/>
      <c r="H72" s="181"/>
      <c r="I72" s="181"/>
      <c r="J72" s="181"/>
      <c r="K72" s="181"/>
      <c r="L72" s="181"/>
      <c r="M72" s="181"/>
      <c r="N72" s="181"/>
      <c r="O72" s="181"/>
      <c r="P72" s="181"/>
      <c r="Q72" s="181"/>
      <c r="R72" s="181"/>
      <c r="AD72" s="181"/>
    </row>
    <row r="73" spans="1:30" x14ac:dyDescent="0.25">
      <c r="A73" s="181"/>
      <c r="B73" s="181"/>
      <c r="C73" s="181"/>
      <c r="D73" s="181"/>
      <c r="E73" s="181"/>
      <c r="F73" s="181"/>
      <c r="G73" s="181"/>
      <c r="H73" s="181"/>
      <c r="I73" s="181"/>
      <c r="J73" s="181"/>
      <c r="K73" s="181"/>
      <c r="L73" s="181"/>
      <c r="M73" s="181"/>
      <c r="N73" s="181"/>
      <c r="O73" s="181"/>
      <c r="P73" s="181"/>
      <c r="Q73" s="181"/>
      <c r="R73" s="181"/>
      <c r="AD73" s="181"/>
    </row>
    <row r="74" spans="1:30" x14ac:dyDescent="0.25">
      <c r="A74" s="181"/>
      <c r="B74" s="181"/>
      <c r="C74" s="181"/>
      <c r="D74" s="181"/>
      <c r="E74" s="181"/>
      <c r="F74" s="181"/>
      <c r="G74" s="181"/>
      <c r="H74" s="181"/>
      <c r="I74" s="181"/>
      <c r="J74" s="181"/>
      <c r="K74" s="181"/>
      <c r="L74" s="181"/>
      <c r="M74" s="181"/>
      <c r="N74" s="181"/>
      <c r="O74" s="181"/>
      <c r="P74" s="181"/>
      <c r="Q74" s="181"/>
      <c r="R74" s="181"/>
      <c r="AD74" s="181"/>
    </row>
    <row r="75" spans="1:30" x14ac:dyDescent="0.25">
      <c r="A75" s="181"/>
      <c r="B75" s="181"/>
      <c r="C75" s="181"/>
      <c r="D75" s="181"/>
      <c r="E75" s="181"/>
      <c r="F75" s="181"/>
      <c r="G75" s="181"/>
      <c r="H75" s="181"/>
      <c r="I75" s="181"/>
      <c r="J75" s="181"/>
      <c r="K75" s="181"/>
      <c r="L75" s="181"/>
      <c r="M75" s="181"/>
      <c r="N75" s="181"/>
      <c r="O75" s="181"/>
      <c r="P75" s="181"/>
      <c r="Q75" s="181"/>
      <c r="R75" s="181"/>
      <c r="AD75" s="181"/>
    </row>
    <row r="76" spans="1:30" x14ac:dyDescent="0.25">
      <c r="A76" s="181"/>
      <c r="B76" s="181"/>
      <c r="C76" s="181"/>
      <c r="D76" s="181"/>
      <c r="E76" s="181"/>
      <c r="F76" s="181"/>
      <c r="G76" s="181"/>
      <c r="H76" s="181"/>
      <c r="I76" s="181"/>
      <c r="J76" s="181"/>
      <c r="K76" s="181"/>
      <c r="L76" s="181"/>
      <c r="M76" s="181"/>
      <c r="N76" s="181"/>
      <c r="O76" s="181"/>
      <c r="P76" s="181"/>
      <c r="Q76" s="181"/>
      <c r="R76" s="181"/>
      <c r="AD76" s="181"/>
    </row>
    <row r="77" spans="1:30" x14ac:dyDescent="0.25">
      <c r="A77" s="181"/>
      <c r="B77" s="181"/>
      <c r="C77" s="181"/>
      <c r="D77" s="181"/>
      <c r="E77" s="181"/>
      <c r="F77" s="181"/>
      <c r="G77" s="181"/>
      <c r="H77" s="181"/>
      <c r="I77" s="181"/>
      <c r="J77" s="181"/>
      <c r="K77" s="181"/>
      <c r="L77" s="181"/>
      <c r="M77" s="181"/>
      <c r="N77" s="181"/>
      <c r="O77" s="181"/>
      <c r="P77" s="181"/>
      <c r="Q77" s="181"/>
      <c r="R77" s="181"/>
      <c r="AD77" s="181"/>
    </row>
    <row r="78" spans="1:30" x14ac:dyDescent="0.25">
      <c r="A78" s="181"/>
      <c r="B78" s="181"/>
      <c r="C78" s="181"/>
      <c r="D78" s="181"/>
      <c r="E78" s="181"/>
      <c r="F78" s="181"/>
      <c r="G78" s="181"/>
      <c r="H78" s="181"/>
      <c r="I78" s="181"/>
      <c r="J78" s="181"/>
      <c r="K78" s="181"/>
      <c r="L78" s="181"/>
      <c r="M78" s="181"/>
      <c r="N78" s="181"/>
      <c r="O78" s="181"/>
      <c r="P78" s="181"/>
      <c r="Q78" s="181"/>
      <c r="R78" s="181"/>
      <c r="AD78" s="181"/>
    </row>
    <row r="79" spans="1:30" x14ac:dyDescent="0.25">
      <c r="A79" s="181"/>
      <c r="B79" s="181"/>
      <c r="C79" s="181"/>
      <c r="D79" s="181"/>
      <c r="E79" s="181"/>
      <c r="F79" s="181"/>
      <c r="G79" s="181"/>
      <c r="H79" s="181"/>
      <c r="I79" s="181"/>
      <c r="J79" s="181"/>
      <c r="K79" s="181"/>
      <c r="L79" s="181"/>
      <c r="M79" s="181"/>
      <c r="N79" s="181"/>
      <c r="O79" s="181"/>
      <c r="P79" s="181"/>
      <c r="Q79" s="181"/>
      <c r="R79" s="181"/>
      <c r="AD79" s="181"/>
    </row>
    <row r="80" spans="1:30" x14ac:dyDescent="0.25">
      <c r="A80" s="181"/>
      <c r="B80" s="181"/>
      <c r="C80" s="181"/>
      <c r="D80" s="181"/>
      <c r="E80" s="181"/>
      <c r="F80" s="181"/>
      <c r="G80" s="181"/>
      <c r="H80" s="181"/>
      <c r="I80" s="181"/>
      <c r="J80" s="181"/>
      <c r="K80" s="181"/>
      <c r="L80" s="181"/>
      <c r="M80" s="181"/>
      <c r="N80" s="181"/>
      <c r="O80" s="181"/>
      <c r="P80" s="181"/>
      <c r="Q80" s="181"/>
      <c r="R80" s="181"/>
      <c r="AD80" s="181"/>
    </row>
    <row r="81" spans="1:30" x14ac:dyDescent="0.25">
      <c r="A81" s="181"/>
      <c r="B81" s="181"/>
      <c r="C81" s="181"/>
      <c r="D81" s="181"/>
      <c r="E81" s="181"/>
      <c r="F81" s="181"/>
      <c r="G81" s="181"/>
      <c r="H81" s="181"/>
      <c r="I81" s="181"/>
      <c r="J81" s="181"/>
      <c r="K81" s="181"/>
      <c r="L81" s="181"/>
      <c r="M81" s="181"/>
      <c r="N81" s="181"/>
      <c r="O81" s="181"/>
      <c r="P81" s="181"/>
      <c r="Q81" s="181"/>
      <c r="R81" s="181"/>
      <c r="AD81" s="181"/>
    </row>
    <row r="82" spans="1:30" x14ac:dyDescent="0.25">
      <c r="A82" s="181"/>
      <c r="B82" s="181"/>
      <c r="C82" s="181"/>
      <c r="D82" s="181"/>
      <c r="E82" s="181"/>
      <c r="F82" s="181"/>
      <c r="G82" s="181"/>
      <c r="H82" s="181"/>
      <c r="I82" s="181"/>
      <c r="J82" s="181"/>
      <c r="K82" s="181"/>
      <c r="L82" s="181"/>
      <c r="M82" s="181"/>
      <c r="N82" s="181"/>
      <c r="O82" s="181"/>
      <c r="P82" s="181"/>
      <c r="Q82" s="181"/>
      <c r="R82" s="181"/>
      <c r="AD82" s="181"/>
    </row>
    <row r="83" spans="1:30" x14ac:dyDescent="0.25">
      <c r="A83" s="181"/>
      <c r="B83" s="181"/>
      <c r="C83" s="181"/>
      <c r="D83" s="181"/>
      <c r="E83" s="181"/>
      <c r="F83" s="181"/>
      <c r="G83" s="181"/>
      <c r="H83" s="181"/>
      <c r="I83" s="181"/>
      <c r="J83" s="181"/>
      <c r="K83" s="181"/>
      <c r="L83" s="181"/>
      <c r="M83" s="181"/>
      <c r="N83" s="181"/>
      <c r="O83" s="181"/>
      <c r="P83" s="181"/>
      <c r="Q83" s="181"/>
      <c r="R83" s="181"/>
      <c r="AD83" s="181"/>
    </row>
    <row r="84" spans="1:30" x14ac:dyDescent="0.25">
      <c r="A84" s="181"/>
      <c r="B84" s="181"/>
      <c r="C84" s="181"/>
      <c r="D84" s="181"/>
      <c r="E84" s="181"/>
      <c r="F84" s="181"/>
      <c r="G84" s="181"/>
      <c r="H84" s="181"/>
      <c r="I84" s="181"/>
      <c r="J84" s="181"/>
      <c r="K84" s="181"/>
      <c r="L84" s="181"/>
      <c r="M84" s="181"/>
      <c r="N84" s="181"/>
      <c r="O84" s="181"/>
      <c r="P84" s="181"/>
      <c r="Q84" s="181"/>
      <c r="R84" s="181"/>
      <c r="AD84" s="181"/>
    </row>
    <row r="85" spans="1:30" x14ac:dyDescent="0.25">
      <c r="A85" s="181"/>
      <c r="B85" s="181"/>
      <c r="C85" s="181"/>
      <c r="D85" s="181"/>
      <c r="E85" s="181"/>
      <c r="F85" s="181"/>
      <c r="G85" s="181"/>
      <c r="H85" s="181"/>
      <c r="I85" s="181"/>
      <c r="J85" s="181"/>
      <c r="K85" s="181"/>
      <c r="L85" s="181"/>
      <c r="M85" s="181"/>
      <c r="N85" s="181"/>
      <c r="O85" s="181"/>
      <c r="P85" s="181"/>
      <c r="Q85" s="181"/>
      <c r="R85" s="181"/>
      <c r="AD85" s="181"/>
    </row>
    <row r="86" spans="1:30" x14ac:dyDescent="0.25">
      <c r="A86" s="181"/>
      <c r="B86" s="181"/>
      <c r="C86" s="181"/>
      <c r="D86" s="181"/>
      <c r="E86" s="181"/>
      <c r="F86" s="181"/>
      <c r="G86" s="181"/>
      <c r="H86" s="181"/>
      <c r="I86" s="181"/>
      <c r="J86" s="181"/>
      <c r="K86" s="181"/>
      <c r="L86" s="181"/>
      <c r="M86" s="181"/>
      <c r="N86" s="181"/>
      <c r="O86" s="181"/>
      <c r="P86" s="181"/>
      <c r="Q86" s="181"/>
      <c r="R86" s="181"/>
      <c r="AD86" s="181"/>
    </row>
    <row r="87" spans="1:30" x14ac:dyDescent="0.25">
      <c r="A87" s="181"/>
      <c r="B87" s="181"/>
      <c r="C87" s="181"/>
      <c r="D87" s="181"/>
      <c r="E87" s="181"/>
      <c r="F87" s="181"/>
      <c r="G87" s="181"/>
      <c r="H87" s="181"/>
      <c r="I87" s="181"/>
      <c r="J87" s="181"/>
      <c r="K87" s="181"/>
      <c r="L87" s="181"/>
      <c r="M87" s="181"/>
      <c r="N87" s="181"/>
      <c r="O87" s="181"/>
      <c r="P87" s="181"/>
      <c r="Q87" s="181"/>
      <c r="R87" s="181"/>
      <c r="AD87" s="181"/>
    </row>
    <row r="88" spans="1:30" x14ac:dyDescent="0.25">
      <c r="A88" s="181"/>
      <c r="B88" s="181"/>
      <c r="C88" s="181"/>
      <c r="D88" s="181"/>
      <c r="E88" s="181"/>
      <c r="F88" s="181"/>
      <c r="G88" s="181"/>
      <c r="H88" s="181"/>
      <c r="I88" s="181"/>
      <c r="J88" s="181"/>
      <c r="K88" s="181"/>
      <c r="L88" s="181"/>
      <c r="M88" s="181"/>
      <c r="N88" s="181"/>
      <c r="O88" s="181"/>
      <c r="P88" s="181"/>
      <c r="Q88" s="181"/>
      <c r="R88" s="181"/>
      <c r="AD88" s="181"/>
    </row>
    <row r="89" spans="1:30" x14ac:dyDescent="0.25">
      <c r="A89" s="181"/>
      <c r="B89" s="181"/>
      <c r="C89" s="181"/>
      <c r="D89" s="181"/>
      <c r="E89" s="181"/>
      <c r="F89" s="181"/>
      <c r="G89" s="181"/>
      <c r="H89" s="181"/>
      <c r="I89" s="181"/>
      <c r="J89" s="181"/>
      <c r="K89" s="181"/>
      <c r="L89" s="181"/>
      <c r="M89" s="181"/>
      <c r="N89" s="181"/>
      <c r="O89" s="181"/>
      <c r="P89" s="181"/>
      <c r="Q89" s="181"/>
      <c r="R89" s="181"/>
      <c r="AD89" s="181"/>
    </row>
    <row r="90" spans="1:30" x14ac:dyDescent="0.25">
      <c r="A90" s="181"/>
      <c r="B90" s="181"/>
      <c r="C90" s="181"/>
      <c r="D90" s="181"/>
      <c r="E90" s="181"/>
      <c r="F90" s="181"/>
      <c r="G90" s="181"/>
      <c r="H90" s="181"/>
      <c r="I90" s="181"/>
      <c r="J90" s="181"/>
      <c r="K90" s="181"/>
      <c r="L90" s="181"/>
      <c r="M90" s="181"/>
      <c r="N90" s="181"/>
      <c r="O90" s="181"/>
      <c r="P90" s="181"/>
      <c r="Q90" s="181"/>
      <c r="R90" s="181"/>
      <c r="AD90" s="181"/>
    </row>
    <row r="91" spans="1:30" x14ac:dyDescent="0.25">
      <c r="A91" s="181"/>
      <c r="B91" s="181"/>
      <c r="C91" s="181"/>
      <c r="D91" s="181"/>
      <c r="E91" s="181"/>
      <c r="F91" s="181"/>
      <c r="G91" s="181"/>
      <c r="H91" s="181"/>
      <c r="I91" s="181"/>
      <c r="J91" s="181"/>
      <c r="K91" s="181"/>
      <c r="L91" s="181"/>
      <c r="M91" s="181"/>
      <c r="N91" s="181"/>
      <c r="O91" s="181"/>
      <c r="P91" s="181"/>
      <c r="Q91" s="181"/>
      <c r="R91" s="181"/>
      <c r="AD91" s="181"/>
    </row>
    <row r="92" spans="1:30" x14ac:dyDescent="0.25">
      <c r="A92" s="181"/>
      <c r="B92" s="181"/>
      <c r="C92" s="181"/>
      <c r="D92" s="181"/>
      <c r="E92" s="181"/>
      <c r="F92" s="181"/>
      <c r="G92" s="181"/>
      <c r="H92" s="181"/>
      <c r="I92" s="181"/>
      <c r="J92" s="181"/>
      <c r="K92" s="181"/>
      <c r="L92" s="181"/>
      <c r="M92" s="181"/>
      <c r="N92" s="181"/>
      <c r="O92" s="181"/>
      <c r="P92" s="181"/>
      <c r="Q92" s="181"/>
      <c r="R92" s="181"/>
      <c r="AD92" s="181"/>
    </row>
    <row r="93" spans="1:30" x14ac:dyDescent="0.25">
      <c r="A93" s="181"/>
      <c r="B93" s="181"/>
      <c r="C93" s="181"/>
      <c r="D93" s="181"/>
      <c r="E93" s="181"/>
      <c r="F93" s="181"/>
      <c r="G93" s="181"/>
      <c r="H93" s="181"/>
      <c r="I93" s="181"/>
      <c r="J93" s="181"/>
      <c r="K93" s="181"/>
      <c r="L93" s="181"/>
      <c r="M93" s="181"/>
      <c r="N93" s="181"/>
      <c r="O93" s="181"/>
      <c r="P93" s="181"/>
      <c r="Q93" s="181"/>
      <c r="R93" s="181"/>
      <c r="AD93" s="181"/>
    </row>
    <row r="94" spans="1:30" x14ac:dyDescent="0.25">
      <c r="A94" s="181"/>
      <c r="B94" s="181"/>
      <c r="C94" s="181"/>
      <c r="D94" s="181"/>
      <c r="E94" s="181"/>
      <c r="F94" s="181"/>
      <c r="G94" s="181"/>
      <c r="H94" s="181"/>
      <c r="I94" s="181"/>
      <c r="J94" s="181"/>
      <c r="K94" s="181"/>
      <c r="L94" s="181"/>
      <c r="M94" s="181"/>
      <c r="N94" s="181"/>
      <c r="O94" s="181"/>
      <c r="P94" s="181"/>
      <c r="Q94" s="181"/>
      <c r="R94" s="181"/>
      <c r="AD94" s="181"/>
    </row>
    <row r="95" spans="1:30" x14ac:dyDescent="0.25">
      <c r="A95" s="181"/>
      <c r="B95" s="181"/>
      <c r="C95" s="181"/>
      <c r="D95" s="181"/>
      <c r="E95" s="181"/>
      <c r="F95" s="181"/>
      <c r="G95" s="181"/>
      <c r="H95" s="181"/>
      <c r="I95" s="181"/>
      <c r="J95" s="181"/>
      <c r="K95" s="181"/>
      <c r="L95" s="181"/>
      <c r="M95" s="181"/>
      <c r="N95" s="181"/>
      <c r="O95" s="181"/>
      <c r="P95" s="181"/>
      <c r="Q95" s="181"/>
      <c r="R95" s="181"/>
      <c r="AD95" s="181"/>
    </row>
    <row r="96" spans="1:30" x14ac:dyDescent="0.25">
      <c r="A96" s="181"/>
      <c r="B96" s="181"/>
      <c r="C96" s="181"/>
      <c r="D96" s="181"/>
      <c r="E96" s="181"/>
      <c r="F96" s="181"/>
      <c r="G96" s="181"/>
      <c r="H96" s="181"/>
      <c r="I96" s="181"/>
      <c r="J96" s="181"/>
      <c r="K96" s="181"/>
      <c r="L96" s="181"/>
      <c r="M96" s="181"/>
      <c r="N96" s="181"/>
      <c r="O96" s="181"/>
      <c r="P96" s="181"/>
      <c r="Q96" s="181"/>
      <c r="R96" s="181"/>
      <c r="AD96" s="181"/>
    </row>
    <row r="97" spans="1:30" x14ac:dyDescent="0.25">
      <c r="A97" s="181"/>
      <c r="B97" s="181"/>
      <c r="C97" s="181"/>
      <c r="D97" s="181"/>
      <c r="E97" s="181"/>
      <c r="F97" s="181"/>
      <c r="G97" s="181"/>
      <c r="H97" s="181"/>
      <c r="I97" s="181"/>
      <c r="J97" s="181"/>
      <c r="K97" s="181"/>
      <c r="L97" s="181"/>
      <c r="M97" s="181"/>
      <c r="N97" s="181"/>
      <c r="O97" s="181"/>
      <c r="P97" s="181"/>
      <c r="Q97" s="181"/>
      <c r="R97" s="181"/>
      <c r="AD97" s="181"/>
    </row>
    <row r="98" spans="1:30" x14ac:dyDescent="0.25">
      <c r="A98" s="181"/>
      <c r="B98" s="181"/>
      <c r="C98" s="181"/>
      <c r="D98" s="181"/>
      <c r="E98" s="181"/>
      <c r="F98" s="181"/>
      <c r="G98" s="181"/>
      <c r="H98" s="181"/>
      <c r="I98" s="181"/>
      <c r="J98" s="181"/>
      <c r="K98" s="181"/>
      <c r="L98" s="181"/>
      <c r="M98" s="181"/>
      <c r="N98" s="181"/>
      <c r="O98" s="181"/>
      <c r="P98" s="181"/>
      <c r="Q98" s="181"/>
      <c r="R98" s="181"/>
      <c r="AD98" s="181"/>
    </row>
    <row r="99" spans="1:30" x14ac:dyDescent="0.25">
      <c r="A99" s="181"/>
      <c r="B99" s="181"/>
      <c r="C99" s="181"/>
      <c r="D99" s="181"/>
      <c r="E99" s="181"/>
      <c r="F99" s="181"/>
      <c r="G99" s="181"/>
      <c r="H99" s="181"/>
      <c r="I99" s="181"/>
      <c r="J99" s="181"/>
      <c r="K99" s="181"/>
      <c r="L99" s="181"/>
      <c r="M99" s="181"/>
      <c r="N99" s="181"/>
      <c r="O99" s="181"/>
      <c r="P99" s="181"/>
      <c r="Q99" s="181"/>
      <c r="R99" s="181"/>
      <c r="AD99" s="181"/>
    </row>
    <row r="100" spans="1:30" x14ac:dyDescent="0.25">
      <c r="A100" s="181"/>
      <c r="B100" s="181"/>
      <c r="C100" s="181"/>
      <c r="D100" s="181"/>
      <c r="E100" s="181"/>
      <c r="F100" s="181"/>
      <c r="G100" s="181"/>
      <c r="H100" s="181"/>
      <c r="I100" s="181"/>
      <c r="J100" s="181"/>
      <c r="K100" s="181"/>
      <c r="L100" s="181"/>
      <c r="M100" s="181"/>
      <c r="N100" s="181"/>
      <c r="O100" s="181"/>
      <c r="P100" s="181"/>
      <c r="Q100" s="181"/>
      <c r="R100" s="181"/>
      <c r="AD100" s="181"/>
    </row>
    <row r="101" spans="1:30" x14ac:dyDescent="0.25">
      <c r="A101" s="181"/>
      <c r="B101" s="181"/>
      <c r="C101" s="181"/>
      <c r="D101" s="181"/>
      <c r="E101" s="181"/>
      <c r="F101" s="181"/>
      <c r="G101" s="181"/>
      <c r="H101" s="181"/>
      <c r="I101" s="181"/>
      <c r="J101" s="181"/>
      <c r="K101" s="181"/>
      <c r="L101" s="181"/>
      <c r="M101" s="181"/>
      <c r="N101" s="181"/>
      <c r="O101" s="181"/>
      <c r="P101" s="181"/>
      <c r="Q101" s="181"/>
      <c r="R101" s="181"/>
      <c r="AD101" s="181"/>
    </row>
    <row r="102" spans="1:30" x14ac:dyDescent="0.25">
      <c r="A102" s="181"/>
      <c r="B102" s="181"/>
      <c r="C102" s="181"/>
      <c r="D102" s="181"/>
      <c r="E102" s="181"/>
      <c r="F102" s="181"/>
      <c r="G102" s="181"/>
      <c r="H102" s="181"/>
      <c r="I102" s="181"/>
      <c r="J102" s="181"/>
      <c r="K102" s="181"/>
      <c r="L102" s="181"/>
      <c r="M102" s="181"/>
      <c r="N102" s="181"/>
      <c r="O102" s="181"/>
      <c r="P102" s="181"/>
      <c r="Q102" s="181"/>
      <c r="R102" s="181"/>
      <c r="AD102" s="181"/>
    </row>
    <row r="103" spans="1:30" x14ac:dyDescent="0.25">
      <c r="A103" s="181"/>
      <c r="B103" s="181"/>
      <c r="C103" s="181"/>
      <c r="D103" s="181"/>
      <c r="E103" s="181"/>
      <c r="F103" s="181"/>
      <c r="G103" s="181"/>
      <c r="H103" s="181"/>
      <c r="I103" s="181"/>
      <c r="J103" s="181"/>
      <c r="K103" s="181"/>
      <c r="L103" s="181"/>
      <c r="M103" s="181"/>
      <c r="N103" s="181"/>
      <c r="O103" s="181"/>
      <c r="P103" s="181"/>
      <c r="Q103" s="181"/>
      <c r="R103" s="181"/>
      <c r="AD103" s="181"/>
    </row>
    <row r="104" spans="1:30" x14ac:dyDescent="0.25">
      <c r="A104" s="181"/>
      <c r="B104" s="181"/>
      <c r="C104" s="181"/>
      <c r="D104" s="181"/>
      <c r="E104" s="181"/>
      <c r="F104" s="181"/>
      <c r="G104" s="181"/>
      <c r="H104" s="181"/>
      <c r="I104" s="181"/>
      <c r="J104" s="181"/>
      <c r="K104" s="181"/>
      <c r="L104" s="181"/>
      <c r="M104" s="181"/>
      <c r="N104" s="181"/>
      <c r="O104" s="181"/>
      <c r="P104" s="181"/>
      <c r="Q104" s="181"/>
      <c r="R104" s="181"/>
      <c r="AD104" s="181"/>
    </row>
    <row r="105" spans="1:30" x14ac:dyDescent="0.25">
      <c r="A105" s="181"/>
      <c r="B105" s="181"/>
      <c r="C105" s="181"/>
      <c r="D105" s="181"/>
      <c r="E105" s="181"/>
      <c r="F105" s="181"/>
      <c r="G105" s="181"/>
      <c r="H105" s="181"/>
      <c r="I105" s="181"/>
      <c r="J105" s="181"/>
      <c r="K105" s="181"/>
      <c r="L105" s="181"/>
      <c r="M105" s="181"/>
      <c r="N105" s="181"/>
      <c r="O105" s="181"/>
      <c r="P105" s="181"/>
      <c r="Q105" s="181"/>
      <c r="R105" s="181"/>
      <c r="AD105" s="181"/>
    </row>
    <row r="106" spans="1:30" x14ac:dyDescent="0.25">
      <c r="A106" s="181"/>
      <c r="B106" s="181"/>
      <c r="C106" s="181"/>
      <c r="D106" s="181"/>
      <c r="E106" s="181"/>
      <c r="F106" s="181"/>
      <c r="G106" s="181"/>
      <c r="H106" s="181"/>
      <c r="I106" s="181"/>
      <c r="J106" s="181"/>
      <c r="K106" s="181"/>
      <c r="L106" s="181"/>
      <c r="M106" s="181"/>
      <c r="N106" s="181"/>
      <c r="O106" s="181"/>
      <c r="P106" s="181"/>
      <c r="Q106" s="181"/>
      <c r="R106" s="181"/>
      <c r="AD106" s="181"/>
    </row>
    <row r="107" spans="1:30" x14ac:dyDescent="0.25">
      <c r="A107" s="181"/>
      <c r="B107" s="181"/>
      <c r="C107" s="181"/>
      <c r="D107" s="181"/>
      <c r="E107" s="181"/>
      <c r="F107" s="181"/>
      <c r="G107" s="181"/>
      <c r="H107" s="181"/>
      <c r="I107" s="181"/>
      <c r="J107" s="181"/>
      <c r="K107" s="181"/>
      <c r="L107" s="181"/>
      <c r="M107" s="181"/>
      <c r="N107" s="181"/>
      <c r="O107" s="181"/>
      <c r="P107" s="181"/>
      <c r="Q107" s="181"/>
      <c r="R107" s="181"/>
      <c r="AD107" s="181"/>
    </row>
    <row r="108" spans="1:30" x14ac:dyDescent="0.25">
      <c r="A108" s="181"/>
      <c r="B108" s="181"/>
      <c r="C108" s="181"/>
      <c r="D108" s="181"/>
      <c r="E108" s="181"/>
      <c r="F108" s="181"/>
      <c r="G108" s="181"/>
      <c r="H108" s="181"/>
      <c r="I108" s="181"/>
      <c r="J108" s="181"/>
      <c r="K108" s="181"/>
      <c r="L108" s="181"/>
      <c r="M108" s="181"/>
      <c r="N108" s="181"/>
      <c r="O108" s="181"/>
      <c r="P108" s="181"/>
      <c r="Q108" s="181"/>
      <c r="R108" s="181"/>
      <c r="AD108" s="181"/>
    </row>
    <row r="109" spans="1:30" x14ac:dyDescent="0.25">
      <c r="A109" s="181"/>
      <c r="B109" s="181"/>
      <c r="C109" s="181"/>
      <c r="D109" s="181"/>
      <c r="E109" s="181"/>
      <c r="F109" s="181"/>
      <c r="G109" s="181"/>
      <c r="H109" s="181"/>
      <c r="I109" s="181"/>
      <c r="J109" s="181"/>
      <c r="K109" s="181"/>
      <c r="L109" s="181"/>
      <c r="M109" s="181"/>
      <c r="N109" s="181"/>
      <c r="O109" s="181"/>
      <c r="P109" s="181"/>
      <c r="Q109" s="181"/>
      <c r="R109" s="181"/>
      <c r="AD109" s="181"/>
    </row>
    <row r="110" spans="1:30" x14ac:dyDescent="0.25">
      <c r="A110" s="181"/>
      <c r="B110" s="181"/>
      <c r="C110" s="181"/>
      <c r="D110" s="181"/>
      <c r="E110" s="181"/>
      <c r="F110" s="181"/>
      <c r="G110" s="181"/>
      <c r="H110" s="181"/>
      <c r="I110" s="181"/>
      <c r="J110" s="181"/>
      <c r="K110" s="181"/>
      <c r="L110" s="181"/>
      <c r="M110" s="181"/>
      <c r="N110" s="181"/>
      <c r="O110" s="181"/>
      <c r="P110" s="181"/>
      <c r="Q110" s="181"/>
      <c r="R110" s="181"/>
      <c r="AD110" s="181"/>
    </row>
    <row r="111" spans="1:30" x14ac:dyDescent="0.25">
      <c r="A111" s="181"/>
      <c r="B111" s="181"/>
      <c r="C111" s="181"/>
      <c r="D111" s="181"/>
      <c r="E111" s="181"/>
      <c r="F111" s="181"/>
      <c r="G111" s="181"/>
      <c r="H111" s="181"/>
      <c r="I111" s="181"/>
      <c r="J111" s="181"/>
      <c r="K111" s="181"/>
      <c r="L111" s="181"/>
      <c r="M111" s="181"/>
      <c r="N111" s="181"/>
      <c r="O111" s="181"/>
      <c r="P111" s="181"/>
      <c r="Q111" s="181"/>
      <c r="R111" s="181"/>
      <c r="AD111" s="181"/>
    </row>
    <row r="112" spans="1:30" x14ac:dyDescent="0.25">
      <c r="A112" s="181"/>
      <c r="B112" s="181"/>
      <c r="C112" s="181"/>
      <c r="D112" s="181"/>
      <c r="E112" s="181"/>
      <c r="F112" s="181"/>
      <c r="G112" s="181"/>
      <c r="H112" s="181"/>
      <c r="I112" s="181"/>
      <c r="J112" s="181"/>
      <c r="K112" s="181"/>
      <c r="L112" s="181"/>
      <c r="M112" s="181"/>
      <c r="N112" s="181"/>
      <c r="O112" s="181"/>
      <c r="P112" s="181"/>
      <c r="Q112" s="181"/>
      <c r="R112" s="181"/>
      <c r="AD112" s="181"/>
    </row>
    <row r="113" spans="1:30" x14ac:dyDescent="0.25">
      <c r="A113" s="181"/>
      <c r="B113" s="181"/>
      <c r="C113" s="181"/>
      <c r="D113" s="181"/>
      <c r="E113" s="181"/>
      <c r="F113" s="181"/>
      <c r="G113" s="181"/>
      <c r="H113" s="181"/>
      <c r="I113" s="181"/>
      <c r="J113" s="181"/>
      <c r="K113" s="181"/>
      <c r="L113" s="181"/>
      <c r="M113" s="181"/>
      <c r="N113" s="181"/>
      <c r="O113" s="181"/>
      <c r="P113" s="181"/>
      <c r="Q113" s="181"/>
      <c r="R113" s="181"/>
      <c r="AD113" s="181"/>
    </row>
    <row r="114" spans="1:30" x14ac:dyDescent="0.25">
      <c r="A114" s="181"/>
      <c r="B114" s="181"/>
      <c r="C114" s="181"/>
      <c r="D114" s="181"/>
      <c r="E114" s="181"/>
      <c r="F114" s="181"/>
      <c r="G114" s="181"/>
      <c r="H114" s="181"/>
      <c r="I114" s="181"/>
      <c r="J114" s="181"/>
      <c r="K114" s="181"/>
      <c r="L114" s="181"/>
      <c r="M114" s="181"/>
      <c r="N114" s="181"/>
      <c r="O114" s="181"/>
      <c r="P114" s="181"/>
      <c r="Q114" s="181"/>
      <c r="R114" s="181"/>
      <c r="AD114" s="181"/>
    </row>
    <row r="115" spans="1:30" x14ac:dyDescent="0.25">
      <c r="A115" s="181"/>
      <c r="B115" s="181"/>
      <c r="C115" s="181"/>
      <c r="D115" s="181"/>
      <c r="E115" s="181"/>
      <c r="F115" s="181"/>
      <c r="G115" s="181"/>
      <c r="H115" s="181"/>
      <c r="I115" s="181"/>
      <c r="J115" s="181"/>
      <c r="K115" s="181"/>
      <c r="L115" s="181"/>
      <c r="M115" s="181"/>
      <c r="N115" s="181"/>
      <c r="O115" s="181"/>
      <c r="P115" s="181"/>
      <c r="Q115" s="181"/>
      <c r="R115" s="181"/>
      <c r="AD115" s="181"/>
    </row>
    <row r="116" spans="1:30" x14ac:dyDescent="0.25">
      <c r="A116" s="181"/>
      <c r="B116" s="181"/>
      <c r="C116" s="181"/>
      <c r="D116" s="181"/>
      <c r="E116" s="181"/>
      <c r="F116" s="181"/>
      <c r="G116" s="181"/>
      <c r="H116" s="181"/>
      <c r="I116" s="181"/>
      <c r="J116" s="181"/>
      <c r="K116" s="181"/>
      <c r="L116" s="181"/>
      <c r="M116" s="181"/>
      <c r="N116" s="181"/>
      <c r="O116" s="181"/>
      <c r="P116" s="181"/>
      <c r="Q116" s="181"/>
      <c r="R116" s="181"/>
      <c r="AD116" s="181"/>
    </row>
    <row r="117" spans="1:30" x14ac:dyDescent="0.25">
      <c r="A117" s="181"/>
      <c r="B117" s="181"/>
      <c r="C117" s="181"/>
      <c r="D117" s="181"/>
      <c r="E117" s="181"/>
      <c r="F117" s="181"/>
      <c r="G117" s="181"/>
      <c r="H117" s="181"/>
      <c r="I117" s="181"/>
      <c r="J117" s="181"/>
      <c r="K117" s="181"/>
      <c r="L117" s="181"/>
      <c r="M117" s="181"/>
      <c r="N117" s="181"/>
      <c r="O117" s="181"/>
      <c r="P117" s="181"/>
      <c r="Q117" s="181"/>
      <c r="R117" s="181"/>
      <c r="AD117" s="181"/>
    </row>
    <row r="118" spans="1:30" x14ac:dyDescent="0.25">
      <c r="A118" s="181"/>
      <c r="B118" s="181"/>
      <c r="C118" s="181"/>
      <c r="D118" s="181"/>
      <c r="E118" s="181"/>
      <c r="F118" s="181"/>
      <c r="G118" s="181"/>
      <c r="H118" s="181"/>
      <c r="I118" s="181"/>
      <c r="J118" s="181"/>
      <c r="K118" s="181"/>
      <c r="L118" s="181"/>
      <c r="M118" s="181"/>
      <c r="N118" s="181"/>
      <c r="O118" s="181"/>
      <c r="P118" s="181"/>
      <c r="Q118" s="181"/>
      <c r="R118" s="181"/>
      <c r="AD118" s="181"/>
    </row>
    <row r="119" spans="1:30" x14ac:dyDescent="0.25">
      <c r="A119" s="181"/>
      <c r="B119" s="181"/>
      <c r="C119" s="181"/>
      <c r="D119" s="181"/>
      <c r="E119" s="181"/>
      <c r="F119" s="181"/>
      <c r="G119" s="181"/>
      <c r="H119" s="181"/>
      <c r="I119" s="181"/>
      <c r="J119" s="181"/>
      <c r="K119" s="181"/>
      <c r="L119" s="181"/>
      <c r="M119" s="181"/>
      <c r="N119" s="181"/>
      <c r="O119" s="181"/>
      <c r="P119" s="181"/>
      <c r="Q119" s="181"/>
      <c r="R119" s="181"/>
      <c r="AD119" s="181"/>
    </row>
    <row r="120" spans="1:30" x14ac:dyDescent="0.25">
      <c r="A120" s="181"/>
      <c r="B120" s="181"/>
      <c r="C120" s="181"/>
      <c r="D120" s="181"/>
      <c r="E120" s="181"/>
      <c r="F120" s="181"/>
      <c r="G120" s="181"/>
      <c r="H120" s="181"/>
      <c r="I120" s="181"/>
      <c r="J120" s="181"/>
      <c r="K120" s="181"/>
      <c r="L120" s="181"/>
      <c r="M120" s="181"/>
      <c r="N120" s="181"/>
      <c r="O120" s="181"/>
      <c r="P120" s="181"/>
      <c r="Q120" s="181"/>
      <c r="R120" s="181"/>
      <c r="AD120" s="181"/>
    </row>
    <row r="121" spans="1:30" x14ac:dyDescent="0.25">
      <c r="A121" s="181"/>
      <c r="B121" s="181"/>
      <c r="C121" s="181"/>
      <c r="D121" s="181"/>
      <c r="E121" s="181"/>
      <c r="F121" s="181"/>
      <c r="G121" s="181"/>
      <c r="H121" s="181"/>
      <c r="I121" s="181"/>
      <c r="J121" s="181"/>
      <c r="K121" s="181"/>
      <c r="L121" s="181"/>
      <c r="M121" s="181"/>
      <c r="N121" s="181"/>
      <c r="O121" s="181"/>
      <c r="P121" s="181"/>
      <c r="Q121" s="181"/>
      <c r="R121" s="181"/>
      <c r="AD121" s="181"/>
    </row>
    <row r="122" spans="1:30" x14ac:dyDescent="0.25">
      <c r="A122" s="181"/>
      <c r="B122" s="181"/>
      <c r="C122" s="181"/>
      <c r="D122" s="181"/>
      <c r="E122" s="181"/>
      <c r="F122" s="181"/>
      <c r="G122" s="181"/>
      <c r="H122" s="181"/>
      <c r="I122" s="181"/>
      <c r="J122" s="181"/>
      <c r="K122" s="181"/>
      <c r="L122" s="181"/>
      <c r="M122" s="181"/>
      <c r="N122" s="181"/>
      <c r="O122" s="181"/>
      <c r="P122" s="181"/>
      <c r="Q122" s="181"/>
      <c r="R122" s="181"/>
      <c r="AD122" s="181"/>
    </row>
    <row r="123" spans="1:30" x14ac:dyDescent="0.25">
      <c r="A123" s="181"/>
      <c r="B123" s="181"/>
      <c r="C123" s="181"/>
      <c r="D123" s="181"/>
      <c r="E123" s="181"/>
      <c r="F123" s="181"/>
      <c r="G123" s="181"/>
      <c r="H123" s="181"/>
      <c r="I123" s="181"/>
      <c r="J123" s="181"/>
      <c r="K123" s="181"/>
      <c r="L123" s="181"/>
      <c r="M123" s="181"/>
      <c r="N123" s="181"/>
      <c r="O123" s="181"/>
      <c r="P123" s="181"/>
      <c r="Q123" s="181"/>
      <c r="R123" s="181"/>
      <c r="AD123" s="181"/>
    </row>
    <row r="124" spans="1:30" x14ac:dyDescent="0.25">
      <c r="A124" s="181"/>
      <c r="B124" s="181"/>
      <c r="C124" s="181"/>
      <c r="D124" s="181"/>
      <c r="E124" s="181"/>
      <c r="F124" s="181"/>
      <c r="G124" s="181"/>
      <c r="H124" s="181"/>
      <c r="I124" s="181"/>
      <c r="J124" s="181"/>
      <c r="K124" s="181"/>
      <c r="L124" s="181"/>
      <c r="M124" s="181"/>
      <c r="N124" s="181"/>
      <c r="O124" s="181"/>
      <c r="P124" s="181"/>
      <c r="Q124" s="181"/>
      <c r="R124" s="181"/>
      <c r="AD124" s="181"/>
    </row>
    <row r="125" spans="1:30" x14ac:dyDescent="0.25">
      <c r="A125" s="181"/>
      <c r="B125" s="181"/>
      <c r="C125" s="181"/>
      <c r="D125" s="181"/>
      <c r="E125" s="181"/>
      <c r="F125" s="181"/>
      <c r="G125" s="181"/>
      <c r="H125" s="181"/>
      <c r="I125" s="181"/>
      <c r="J125" s="181"/>
      <c r="K125" s="181"/>
      <c r="L125" s="181"/>
      <c r="M125" s="181"/>
      <c r="N125" s="181"/>
      <c r="O125" s="181"/>
      <c r="P125" s="181"/>
      <c r="Q125" s="181"/>
      <c r="R125" s="181"/>
      <c r="AD125" s="181"/>
    </row>
    <row r="126" spans="1:30" x14ac:dyDescent="0.25">
      <c r="A126" s="181"/>
      <c r="B126" s="181"/>
      <c r="C126" s="181"/>
      <c r="D126" s="181"/>
      <c r="E126" s="181"/>
      <c r="F126" s="181"/>
      <c r="G126" s="181"/>
      <c r="H126" s="181"/>
      <c r="I126" s="181"/>
      <c r="J126" s="181"/>
      <c r="K126" s="181"/>
      <c r="L126" s="181"/>
      <c r="M126" s="181"/>
      <c r="N126" s="181"/>
      <c r="O126" s="181"/>
      <c r="P126" s="181"/>
      <c r="Q126" s="181"/>
      <c r="R126" s="181"/>
      <c r="AD126" s="181"/>
    </row>
    <row r="127" spans="1:30" x14ac:dyDescent="0.25">
      <c r="A127" s="181"/>
      <c r="B127" s="181"/>
      <c r="C127" s="181"/>
      <c r="D127" s="181"/>
      <c r="E127" s="181"/>
      <c r="F127" s="181"/>
      <c r="G127" s="181"/>
      <c r="H127" s="181"/>
      <c r="I127" s="181"/>
      <c r="J127" s="181"/>
      <c r="K127" s="181"/>
      <c r="L127" s="181"/>
      <c r="M127" s="181"/>
      <c r="N127" s="181"/>
      <c r="O127" s="181"/>
      <c r="P127" s="181"/>
      <c r="Q127" s="181"/>
      <c r="R127" s="181"/>
      <c r="AD127" s="181"/>
    </row>
    <row r="128" spans="1:30" x14ac:dyDescent="0.25">
      <c r="A128" s="181"/>
      <c r="B128" s="181"/>
      <c r="C128" s="181"/>
      <c r="D128" s="181"/>
      <c r="E128" s="181"/>
      <c r="F128" s="181"/>
      <c r="G128" s="181"/>
      <c r="H128" s="181"/>
      <c r="I128" s="181"/>
      <c r="J128" s="181"/>
      <c r="K128" s="181"/>
      <c r="L128" s="181"/>
      <c r="M128" s="181"/>
      <c r="N128" s="181"/>
      <c r="O128" s="181"/>
      <c r="P128" s="181"/>
      <c r="Q128" s="181"/>
      <c r="R128" s="181"/>
      <c r="AD128" s="181"/>
    </row>
    <row r="129" spans="1:30" x14ac:dyDescent="0.25">
      <c r="A129" s="181"/>
      <c r="B129" s="181"/>
      <c r="C129" s="181"/>
      <c r="D129" s="181"/>
      <c r="E129" s="181"/>
      <c r="F129" s="181"/>
      <c r="G129" s="181"/>
      <c r="H129" s="181"/>
      <c r="I129" s="181"/>
      <c r="J129" s="181"/>
      <c r="K129" s="181"/>
      <c r="L129" s="181"/>
      <c r="M129" s="181"/>
      <c r="N129" s="181"/>
      <c r="O129" s="181"/>
      <c r="P129" s="181"/>
      <c r="Q129" s="181"/>
      <c r="R129" s="181"/>
      <c r="AD129" s="181"/>
    </row>
    <row r="130" spans="1:30" x14ac:dyDescent="0.25">
      <c r="A130" s="181"/>
      <c r="B130" s="181"/>
      <c r="C130" s="181"/>
      <c r="D130" s="181"/>
      <c r="E130" s="181"/>
      <c r="F130" s="181"/>
      <c r="G130" s="181"/>
      <c r="H130" s="181"/>
      <c r="I130" s="181"/>
      <c r="J130" s="181"/>
      <c r="K130" s="181"/>
      <c r="L130" s="181"/>
      <c r="M130" s="181"/>
      <c r="N130" s="181"/>
      <c r="O130" s="181"/>
      <c r="P130" s="181"/>
      <c r="Q130" s="181"/>
      <c r="R130" s="181"/>
      <c r="AD130" s="181"/>
    </row>
    <row r="131" spans="1:30" x14ac:dyDescent="0.25">
      <c r="A131" s="181"/>
      <c r="B131" s="181"/>
      <c r="C131" s="181"/>
      <c r="D131" s="181"/>
      <c r="E131" s="181"/>
      <c r="F131" s="181"/>
      <c r="G131" s="181"/>
      <c r="H131" s="181"/>
      <c r="I131" s="181"/>
      <c r="J131" s="181"/>
      <c r="K131" s="181"/>
      <c r="L131" s="181"/>
      <c r="M131" s="181"/>
      <c r="N131" s="181"/>
      <c r="O131" s="181"/>
      <c r="P131" s="181"/>
      <c r="Q131" s="181"/>
      <c r="R131" s="181"/>
      <c r="AD131" s="181"/>
    </row>
    <row r="132" spans="1:30" x14ac:dyDescent="0.25">
      <c r="A132" s="181"/>
      <c r="B132" s="181"/>
      <c r="C132" s="181"/>
      <c r="D132" s="181"/>
      <c r="E132" s="181"/>
      <c r="F132" s="181"/>
      <c r="G132" s="181"/>
      <c r="H132" s="181"/>
      <c r="I132" s="181"/>
      <c r="J132" s="181"/>
      <c r="K132" s="181"/>
      <c r="L132" s="181"/>
      <c r="M132" s="181"/>
      <c r="N132" s="181"/>
      <c r="O132" s="181"/>
      <c r="P132" s="181"/>
      <c r="Q132" s="181"/>
      <c r="R132" s="181"/>
    </row>
    <row r="133" spans="1:30" x14ac:dyDescent="0.25">
      <c r="A133" s="181"/>
      <c r="B133" s="181"/>
      <c r="C133" s="181"/>
      <c r="D133" s="181"/>
      <c r="E133" s="181"/>
      <c r="F133" s="181"/>
      <c r="G133" s="181"/>
      <c r="H133" s="181"/>
      <c r="I133" s="181"/>
      <c r="J133" s="181"/>
      <c r="K133" s="181"/>
      <c r="L133" s="181"/>
      <c r="M133" s="181"/>
      <c r="N133" s="181"/>
      <c r="O133" s="181"/>
      <c r="P133" s="181"/>
      <c r="Q133" s="181"/>
      <c r="R133" s="181"/>
    </row>
    <row r="134" spans="1:30" x14ac:dyDescent="0.25">
      <c r="A134" s="181"/>
      <c r="B134" s="181"/>
      <c r="C134" s="181"/>
      <c r="D134" s="181"/>
      <c r="E134" s="181"/>
      <c r="F134" s="181"/>
      <c r="G134" s="181"/>
      <c r="H134" s="181"/>
      <c r="I134" s="181"/>
      <c r="J134" s="181"/>
      <c r="K134" s="181"/>
      <c r="L134" s="181"/>
      <c r="M134" s="181"/>
      <c r="N134" s="181"/>
      <c r="O134" s="181"/>
      <c r="P134" s="181"/>
      <c r="Q134" s="181"/>
      <c r="R134" s="181"/>
    </row>
    <row r="135" spans="1:30" x14ac:dyDescent="0.25">
      <c r="A135" s="181"/>
      <c r="B135" s="181"/>
      <c r="C135" s="181"/>
      <c r="D135" s="181"/>
      <c r="E135" s="181"/>
      <c r="F135" s="181"/>
      <c r="G135" s="181"/>
      <c r="H135" s="181"/>
      <c r="I135" s="181"/>
      <c r="J135" s="181"/>
      <c r="K135" s="181"/>
      <c r="L135" s="181"/>
      <c r="M135" s="181"/>
      <c r="N135" s="181"/>
      <c r="O135" s="181"/>
      <c r="P135" s="181"/>
      <c r="Q135" s="181"/>
      <c r="R135" s="181"/>
    </row>
    <row r="136" spans="1:30" x14ac:dyDescent="0.25">
      <c r="A136" s="181"/>
      <c r="B136" s="181"/>
      <c r="C136" s="181"/>
      <c r="D136" s="181"/>
      <c r="E136" s="181"/>
      <c r="F136" s="181"/>
      <c r="G136" s="181"/>
      <c r="H136" s="181"/>
      <c r="I136" s="181"/>
      <c r="J136" s="181"/>
      <c r="K136" s="181"/>
      <c r="L136" s="181"/>
      <c r="M136" s="181"/>
      <c r="N136" s="181"/>
      <c r="O136" s="181"/>
      <c r="P136" s="181"/>
      <c r="Q136" s="181"/>
      <c r="R136" s="181"/>
    </row>
    <row r="137" spans="1:30" x14ac:dyDescent="0.25">
      <c r="A137" s="181"/>
      <c r="B137" s="181"/>
      <c r="C137" s="181"/>
      <c r="D137" s="181"/>
      <c r="E137" s="181"/>
      <c r="F137" s="181"/>
      <c r="G137" s="181"/>
      <c r="H137" s="181"/>
      <c r="I137" s="181"/>
      <c r="J137" s="181"/>
      <c r="K137" s="181"/>
      <c r="L137" s="181"/>
      <c r="M137" s="181"/>
      <c r="N137" s="181"/>
      <c r="O137" s="181"/>
      <c r="P137" s="181"/>
      <c r="Q137" s="181"/>
      <c r="R137" s="181"/>
    </row>
    <row r="138" spans="1:30" x14ac:dyDescent="0.25">
      <c r="A138" s="181"/>
      <c r="B138" s="181"/>
      <c r="C138" s="181"/>
      <c r="D138" s="181"/>
      <c r="E138" s="181"/>
      <c r="F138" s="181"/>
      <c r="G138" s="181"/>
      <c r="H138" s="181"/>
      <c r="I138" s="181"/>
      <c r="J138" s="181"/>
      <c r="K138" s="181"/>
      <c r="L138" s="181"/>
      <c r="M138" s="181"/>
      <c r="N138" s="181"/>
      <c r="O138" s="181"/>
      <c r="P138" s="181"/>
      <c r="Q138" s="181"/>
      <c r="R138" s="181"/>
    </row>
    <row r="139" spans="1:30" x14ac:dyDescent="0.25">
      <c r="A139" s="181"/>
      <c r="B139" s="181"/>
      <c r="C139" s="181"/>
      <c r="D139" s="181"/>
      <c r="E139" s="181"/>
      <c r="F139" s="181"/>
      <c r="G139" s="181"/>
      <c r="H139" s="181"/>
      <c r="I139" s="181"/>
      <c r="J139" s="181"/>
      <c r="K139" s="181"/>
      <c r="L139" s="181"/>
      <c r="M139" s="181"/>
      <c r="N139" s="181"/>
      <c r="O139" s="181"/>
      <c r="P139" s="181"/>
      <c r="Q139" s="181"/>
      <c r="R139" s="181"/>
    </row>
    <row r="140" spans="1:30" x14ac:dyDescent="0.25">
      <c r="A140" s="181"/>
      <c r="B140" s="181"/>
      <c r="C140" s="181"/>
      <c r="D140" s="181"/>
      <c r="E140" s="181"/>
      <c r="F140" s="181"/>
      <c r="G140" s="181"/>
      <c r="H140" s="181"/>
      <c r="I140" s="181"/>
      <c r="J140" s="181"/>
      <c r="K140" s="181"/>
      <c r="L140" s="181"/>
      <c r="M140" s="181"/>
      <c r="N140" s="181"/>
      <c r="O140" s="181"/>
      <c r="P140" s="181"/>
      <c r="Q140" s="181"/>
      <c r="R140" s="181"/>
    </row>
    <row r="141" spans="1:30" x14ac:dyDescent="0.25">
      <c r="A141" s="181"/>
      <c r="B141" s="181"/>
      <c r="C141" s="181"/>
      <c r="D141" s="181"/>
      <c r="E141" s="181"/>
      <c r="F141" s="181"/>
      <c r="G141" s="181"/>
      <c r="H141" s="181"/>
      <c r="I141" s="181"/>
      <c r="J141" s="181"/>
      <c r="K141" s="181"/>
      <c r="L141" s="181"/>
      <c r="M141" s="181"/>
      <c r="N141" s="181"/>
      <c r="O141" s="181"/>
      <c r="P141" s="181"/>
      <c r="Q141" s="181"/>
      <c r="R141" s="181"/>
    </row>
    <row r="142" spans="1:30" x14ac:dyDescent="0.25">
      <c r="A142" s="181"/>
      <c r="B142" s="181"/>
      <c r="C142" s="181"/>
      <c r="D142" s="181"/>
      <c r="E142" s="181"/>
      <c r="F142" s="181"/>
      <c r="G142" s="181"/>
      <c r="H142" s="181"/>
      <c r="I142" s="181"/>
      <c r="J142" s="181"/>
      <c r="K142" s="181"/>
      <c r="L142" s="181"/>
      <c r="M142" s="181"/>
      <c r="N142" s="181"/>
      <c r="O142" s="181"/>
      <c r="P142" s="181"/>
      <c r="Q142" s="181"/>
      <c r="R142" s="181"/>
    </row>
    <row r="143" spans="1:30" x14ac:dyDescent="0.25">
      <c r="A143" s="181"/>
      <c r="B143" s="181"/>
      <c r="C143" s="181"/>
      <c r="D143" s="181"/>
      <c r="E143" s="181"/>
      <c r="F143" s="181"/>
      <c r="G143" s="181"/>
      <c r="H143" s="181"/>
      <c r="I143" s="181"/>
      <c r="J143" s="181"/>
      <c r="K143" s="181"/>
      <c r="L143" s="181"/>
      <c r="M143" s="181"/>
      <c r="N143" s="181"/>
      <c r="O143" s="181"/>
      <c r="P143" s="181"/>
      <c r="Q143" s="181"/>
      <c r="R143" s="181"/>
    </row>
    <row r="144" spans="1:30" x14ac:dyDescent="0.25">
      <c r="A144" s="181"/>
      <c r="B144" s="181"/>
      <c r="C144" s="181"/>
      <c r="D144" s="181"/>
      <c r="E144" s="181"/>
      <c r="F144" s="181"/>
      <c r="G144" s="181"/>
      <c r="H144" s="181"/>
      <c r="I144" s="181"/>
      <c r="J144" s="181"/>
      <c r="K144" s="181"/>
      <c r="L144" s="181"/>
      <c r="M144" s="181"/>
      <c r="N144" s="181"/>
      <c r="O144" s="181"/>
      <c r="P144" s="181"/>
      <c r="Q144" s="181"/>
      <c r="R144" s="181"/>
    </row>
    <row r="145" spans="1:18" x14ac:dyDescent="0.25">
      <c r="A145" s="181"/>
      <c r="B145" s="181"/>
      <c r="C145" s="181"/>
      <c r="D145" s="181"/>
      <c r="E145" s="181"/>
      <c r="F145" s="181"/>
      <c r="G145" s="181"/>
      <c r="H145" s="181"/>
      <c r="I145" s="181"/>
      <c r="J145" s="181"/>
      <c r="K145" s="181"/>
      <c r="L145" s="181"/>
      <c r="M145" s="181"/>
      <c r="N145" s="181"/>
      <c r="O145" s="181"/>
      <c r="P145" s="181"/>
      <c r="Q145" s="181"/>
      <c r="R145" s="181"/>
    </row>
    <row r="146" spans="1:18" x14ac:dyDescent="0.25">
      <c r="A146" s="181"/>
      <c r="B146" s="181"/>
      <c r="C146" s="181"/>
      <c r="D146" s="181"/>
      <c r="E146" s="181"/>
      <c r="F146" s="181"/>
      <c r="G146" s="181"/>
      <c r="H146" s="181"/>
      <c r="I146" s="181"/>
      <c r="J146" s="181"/>
      <c r="K146" s="181"/>
      <c r="L146" s="181"/>
      <c r="M146" s="181"/>
      <c r="N146" s="181"/>
      <c r="O146" s="181"/>
      <c r="P146" s="181"/>
      <c r="Q146" s="181"/>
      <c r="R146" s="181"/>
    </row>
    <row r="147" spans="1:18" x14ac:dyDescent="0.25">
      <c r="A147" s="181"/>
      <c r="B147" s="181"/>
      <c r="C147" s="181"/>
      <c r="D147" s="181"/>
      <c r="E147" s="181"/>
      <c r="F147" s="181"/>
      <c r="G147" s="181"/>
      <c r="H147" s="181"/>
      <c r="I147" s="181"/>
      <c r="J147" s="181"/>
      <c r="K147" s="181"/>
      <c r="L147" s="181"/>
      <c r="M147" s="181"/>
      <c r="N147" s="181"/>
      <c r="O147" s="181"/>
      <c r="P147" s="181"/>
      <c r="Q147" s="181"/>
      <c r="R147" s="181"/>
    </row>
    <row r="148" spans="1:18" x14ac:dyDescent="0.25">
      <c r="A148" s="181"/>
      <c r="B148" s="181"/>
      <c r="C148" s="181"/>
      <c r="D148" s="181"/>
      <c r="E148" s="181"/>
      <c r="F148" s="181"/>
      <c r="G148" s="181"/>
      <c r="H148" s="181"/>
      <c r="I148" s="181"/>
      <c r="J148" s="181"/>
      <c r="K148" s="181"/>
      <c r="L148" s="181"/>
      <c r="M148" s="181"/>
      <c r="N148" s="181"/>
      <c r="O148" s="181"/>
      <c r="P148" s="181"/>
      <c r="Q148" s="181"/>
      <c r="R148" s="181"/>
    </row>
    <row r="149" spans="1:18" x14ac:dyDescent="0.25">
      <c r="A149" s="181"/>
      <c r="B149" s="181"/>
      <c r="C149" s="181"/>
      <c r="D149" s="181"/>
      <c r="E149" s="181"/>
      <c r="F149" s="181"/>
      <c r="G149" s="181"/>
      <c r="H149" s="181"/>
      <c r="I149" s="181"/>
      <c r="J149" s="181"/>
      <c r="K149" s="181"/>
      <c r="L149" s="181"/>
      <c r="M149" s="181"/>
      <c r="N149" s="181"/>
      <c r="O149" s="181"/>
      <c r="P149" s="181"/>
      <c r="Q149" s="181"/>
      <c r="R149" s="181"/>
    </row>
    <row r="150" spans="1:18" x14ac:dyDescent="0.25">
      <c r="A150" s="181"/>
      <c r="B150" s="181"/>
      <c r="C150" s="181"/>
      <c r="D150" s="181"/>
      <c r="E150" s="181"/>
      <c r="F150" s="181"/>
      <c r="G150" s="181"/>
      <c r="H150" s="181"/>
      <c r="I150" s="181"/>
      <c r="J150" s="181"/>
      <c r="K150" s="181"/>
      <c r="L150" s="181"/>
      <c r="M150" s="181"/>
      <c r="N150" s="181"/>
      <c r="O150" s="181"/>
      <c r="P150" s="181"/>
      <c r="Q150" s="181"/>
      <c r="R150" s="181"/>
    </row>
    <row r="151" spans="1:18" x14ac:dyDescent="0.25">
      <c r="A151" s="181"/>
      <c r="B151" s="181"/>
      <c r="C151" s="181"/>
      <c r="D151" s="181"/>
      <c r="E151" s="181"/>
      <c r="F151" s="181"/>
      <c r="G151" s="181"/>
      <c r="H151" s="181"/>
      <c r="I151" s="181"/>
      <c r="J151" s="181"/>
      <c r="K151" s="181"/>
      <c r="L151" s="181"/>
      <c r="M151" s="181"/>
      <c r="N151" s="181"/>
      <c r="O151" s="181"/>
      <c r="P151" s="181"/>
      <c r="Q151" s="181"/>
      <c r="R151" s="181"/>
    </row>
    <row r="152" spans="1:18" x14ac:dyDescent="0.25">
      <c r="A152" s="181"/>
      <c r="B152" s="181"/>
      <c r="C152" s="181"/>
      <c r="D152" s="181"/>
      <c r="E152" s="181"/>
      <c r="F152" s="181"/>
      <c r="G152" s="181"/>
      <c r="H152" s="181"/>
      <c r="I152" s="181"/>
      <c r="J152" s="181"/>
      <c r="K152" s="181"/>
      <c r="L152" s="181"/>
      <c r="M152" s="181"/>
      <c r="N152" s="181"/>
      <c r="O152" s="181"/>
      <c r="P152" s="181"/>
      <c r="Q152" s="181"/>
      <c r="R152" s="181"/>
    </row>
  </sheetData>
  <sheetProtection password="F746" sheet="1" objects="1" scenarios="1"/>
  <mergeCells count="8">
    <mergeCell ref="AD26:BB26"/>
    <mergeCell ref="A1:AB1"/>
    <mergeCell ref="A3:AB3"/>
    <mergeCell ref="B5:AB5"/>
    <mergeCell ref="A21:AB22"/>
    <mergeCell ref="A25:AB25"/>
    <mergeCell ref="A24:AB24"/>
    <mergeCell ref="A5:A6"/>
  </mergeCells>
  <dataValidations count="1">
    <dataValidation type="decimal" operator="greaterThanOrEqual" allowBlank="1" showInputMessage="1" showErrorMessage="1" errorTitle="ERROR" error="Al introducir el decimal debe poner coma ," sqref="AB9:AC19 B9:D19 B7:AC8" xr:uid="{00000000-0002-0000-0200-000000000000}">
      <formula1>0</formula1>
    </dataValidation>
  </dataValidation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B3:E35"/>
  <sheetViews>
    <sheetView showGridLines="0" workbookViewId="0">
      <selection activeCell="C28" sqref="C28"/>
    </sheetView>
  </sheetViews>
  <sheetFormatPr baseColWidth="10" defaultRowHeight="15" x14ac:dyDescent="0.25"/>
  <cols>
    <col min="2" max="2" width="53.42578125" customWidth="1"/>
    <col min="3" max="3" width="17.140625" customWidth="1"/>
    <col min="5" max="5" width="11.42578125" customWidth="1"/>
  </cols>
  <sheetData>
    <row r="3" spans="2:3" ht="15.75" thickBot="1" x14ac:dyDescent="0.3"/>
    <row r="4" spans="2:3" ht="16.5" thickTop="1" thickBot="1" x14ac:dyDescent="0.3">
      <c r="B4" s="30" t="s">
        <v>74</v>
      </c>
      <c r="C4" s="31" t="s">
        <v>114</v>
      </c>
    </row>
    <row r="5" spans="2:3" x14ac:dyDescent="0.25">
      <c r="B5" s="32" t="s">
        <v>78</v>
      </c>
      <c r="C5" s="33">
        <v>25.44</v>
      </c>
    </row>
    <row r="6" spans="2:3" x14ac:dyDescent="0.25">
      <c r="B6" s="32" t="s">
        <v>79</v>
      </c>
      <c r="C6" s="33">
        <v>27.34</v>
      </c>
    </row>
    <row r="7" spans="2:3" x14ac:dyDescent="0.25">
      <c r="B7" s="32" t="s">
        <v>81</v>
      </c>
      <c r="C7" s="33">
        <v>32.5</v>
      </c>
    </row>
    <row r="8" spans="2:3" x14ac:dyDescent="0.25">
      <c r="B8" s="35" t="s">
        <v>88</v>
      </c>
      <c r="C8" s="452">
        <v>40.4</v>
      </c>
    </row>
    <row r="9" spans="2:3" x14ac:dyDescent="0.25">
      <c r="B9" s="35" t="s">
        <v>89</v>
      </c>
      <c r="C9" s="452">
        <v>43</v>
      </c>
    </row>
    <row r="10" spans="2:3" x14ac:dyDescent="0.25">
      <c r="B10" s="32" t="s">
        <v>90</v>
      </c>
      <c r="C10" s="33">
        <v>48.62</v>
      </c>
    </row>
    <row r="11" spans="2:3" x14ac:dyDescent="0.25">
      <c r="B11" s="32" t="s">
        <v>91</v>
      </c>
      <c r="C11" s="33">
        <v>47.3</v>
      </c>
    </row>
    <row r="12" spans="2:3" x14ac:dyDescent="0.25">
      <c r="B12" s="32" t="s">
        <v>86</v>
      </c>
      <c r="C12" s="33">
        <v>31.57</v>
      </c>
    </row>
    <row r="13" spans="2:3" x14ac:dyDescent="0.25">
      <c r="B13" s="32" t="s">
        <v>87</v>
      </c>
      <c r="C13" s="33">
        <v>13.13</v>
      </c>
    </row>
    <row r="14" spans="2:3" x14ac:dyDescent="0.25">
      <c r="B14" s="35" t="s">
        <v>84</v>
      </c>
      <c r="C14" s="452">
        <v>40.200000000000003</v>
      </c>
    </row>
    <row r="15" spans="2:3" ht="15.75" thickBot="1" x14ac:dyDescent="0.3">
      <c r="B15" s="37" t="s">
        <v>85</v>
      </c>
      <c r="C15" s="38">
        <v>18.36</v>
      </c>
    </row>
    <row r="16" spans="2:3" ht="16.5" thickTop="1" thickBot="1" x14ac:dyDescent="0.3">
      <c r="B16" s="28"/>
      <c r="C16" s="29"/>
    </row>
    <row r="17" spans="2:5" ht="16.5" thickTop="1" thickBot="1" x14ac:dyDescent="0.3">
      <c r="B17" s="30" t="s">
        <v>97</v>
      </c>
      <c r="C17" s="31" t="s">
        <v>114</v>
      </c>
    </row>
    <row r="18" spans="2:5" x14ac:dyDescent="0.25">
      <c r="B18" s="35" t="s">
        <v>76</v>
      </c>
      <c r="C18" s="452">
        <v>26.7</v>
      </c>
    </row>
    <row r="19" spans="2:5" x14ac:dyDescent="0.25">
      <c r="B19" s="32" t="s">
        <v>77</v>
      </c>
      <c r="C19" s="33">
        <v>28.2</v>
      </c>
    </row>
    <row r="20" spans="2:5" x14ac:dyDescent="0.25">
      <c r="B20" s="32" t="s">
        <v>80</v>
      </c>
      <c r="C20" s="33">
        <v>28.2</v>
      </c>
    </row>
    <row r="21" spans="2:5" x14ac:dyDescent="0.25">
      <c r="B21" s="32" t="s">
        <v>82</v>
      </c>
      <c r="C21" s="33">
        <v>28.2</v>
      </c>
    </row>
    <row r="22" spans="2:5" x14ac:dyDescent="0.25">
      <c r="B22" s="32" t="s">
        <v>83</v>
      </c>
      <c r="C22" s="33">
        <v>49.5</v>
      </c>
    </row>
    <row r="23" spans="2:5" x14ac:dyDescent="0.25">
      <c r="B23" s="32" t="s">
        <v>92</v>
      </c>
      <c r="C23" s="34">
        <v>44.2</v>
      </c>
    </row>
    <row r="24" spans="2:5" x14ac:dyDescent="0.25">
      <c r="B24" s="32" t="s">
        <v>93</v>
      </c>
      <c r="C24" s="34">
        <v>50.4</v>
      </c>
    </row>
    <row r="25" spans="2:5" x14ac:dyDescent="0.25">
      <c r="B25" s="32" t="s">
        <v>94</v>
      </c>
      <c r="C25" s="34">
        <v>43.8</v>
      </c>
    </row>
    <row r="26" spans="2:5" x14ac:dyDescent="0.25">
      <c r="B26" s="35" t="s">
        <v>95</v>
      </c>
      <c r="C26" s="36">
        <v>18.899999999999999</v>
      </c>
    </row>
    <row r="27" spans="2:5" x14ac:dyDescent="0.25">
      <c r="B27" s="35" t="s">
        <v>75</v>
      </c>
      <c r="C27" s="36">
        <v>25.8</v>
      </c>
    </row>
    <row r="28" spans="2:5" ht="15.75" thickBot="1" x14ac:dyDescent="0.3">
      <c r="B28" s="37" t="s">
        <v>96</v>
      </c>
      <c r="C28" s="39">
        <v>11.9</v>
      </c>
    </row>
    <row r="29" spans="2:5" ht="16.5" thickTop="1" thickBot="1" x14ac:dyDescent="0.3">
      <c r="B29" s="16"/>
    </row>
    <row r="30" spans="2:5" ht="15.75" thickTop="1" x14ac:dyDescent="0.25">
      <c r="B30" s="667" t="s">
        <v>68</v>
      </c>
      <c r="C30" s="668"/>
      <c r="D30" s="668"/>
      <c r="E30" s="669"/>
    </row>
    <row r="31" spans="2:5" x14ac:dyDescent="0.25">
      <c r="B31" s="670" t="s">
        <v>119</v>
      </c>
      <c r="C31" s="671"/>
      <c r="D31" s="671"/>
      <c r="E31" s="672"/>
    </row>
    <row r="32" spans="2:5" ht="15.75" thickBot="1" x14ac:dyDescent="0.3">
      <c r="B32" s="664" t="s">
        <v>400</v>
      </c>
      <c r="C32" s="665"/>
      <c r="D32" s="665"/>
      <c r="E32" s="666"/>
    </row>
    <row r="33" ht="15.75" thickTop="1" x14ac:dyDescent="0.25"/>
    <row r="35" ht="15.75" customHeight="1" x14ac:dyDescent="0.25"/>
  </sheetData>
  <sheetProtection password="F746" sheet="1" objects="1" scenarios="1"/>
  <mergeCells count="3">
    <mergeCell ref="B32:E32"/>
    <mergeCell ref="B30:E30"/>
    <mergeCell ref="B31:E31"/>
  </mergeCells>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V33"/>
  <sheetViews>
    <sheetView showGridLines="0" zoomScaleNormal="100" workbookViewId="0">
      <selection activeCell="E5" sqref="E5"/>
    </sheetView>
  </sheetViews>
  <sheetFormatPr baseColWidth="10" defaultRowHeight="15" x14ac:dyDescent="0.25"/>
  <cols>
    <col min="4" max="4" width="10.42578125" customWidth="1"/>
    <col min="9" max="9" width="13.5703125" bestFit="1" customWidth="1"/>
  </cols>
  <sheetData>
    <row r="1" spans="1:22" ht="15.75" customHeight="1" thickTop="1" thickBot="1" x14ac:dyDescent="0.3">
      <c r="A1" s="682" t="s">
        <v>99</v>
      </c>
      <c r="B1" s="683"/>
      <c r="C1" s="683"/>
      <c r="D1" s="683"/>
      <c r="E1" s="683"/>
      <c r="F1" s="683"/>
      <c r="G1" s="683"/>
      <c r="H1" s="683"/>
      <c r="I1" s="683"/>
      <c r="J1" s="683"/>
      <c r="K1" s="683"/>
      <c r="L1" s="683"/>
      <c r="M1" s="683"/>
      <c r="N1" s="683"/>
      <c r="O1" s="683"/>
      <c r="P1" s="683"/>
      <c r="Q1" s="683"/>
      <c r="R1" s="684"/>
      <c r="S1" s="18"/>
    </row>
    <row r="2" spans="1:22" s="17" customFormat="1" ht="16.5" thickTop="1" thickBot="1" x14ac:dyDescent="0.3">
      <c r="D2" s="18"/>
      <c r="E2" s="18"/>
      <c r="F2" s="18"/>
      <c r="G2" s="18"/>
      <c r="H2" s="18"/>
      <c r="I2" s="18"/>
      <c r="J2" s="18"/>
      <c r="K2" s="18"/>
      <c r="L2" s="18"/>
      <c r="M2" s="18"/>
      <c r="N2" s="18"/>
      <c r="O2" s="18"/>
      <c r="P2" s="18"/>
      <c r="Q2" s="18"/>
      <c r="R2" s="18"/>
      <c r="S2" s="18"/>
      <c r="T2" s="18"/>
      <c r="U2" s="18"/>
      <c r="V2" s="18"/>
    </row>
    <row r="3" spans="1:22" ht="16.5" thickTop="1" thickBot="1" x14ac:dyDescent="0.3">
      <c r="A3" s="685" t="s">
        <v>67</v>
      </c>
      <c r="B3" s="685"/>
      <c r="C3" s="685"/>
      <c r="D3" s="686" t="s">
        <v>69</v>
      </c>
      <c r="E3" s="687"/>
      <c r="F3" s="687"/>
      <c r="G3" s="687"/>
      <c r="H3" s="687"/>
      <c r="I3" s="687"/>
      <c r="J3" s="687"/>
      <c r="K3" s="687"/>
      <c r="L3" s="687"/>
      <c r="M3" s="687"/>
      <c r="N3" s="687"/>
      <c r="O3" s="687"/>
      <c r="P3" s="687"/>
      <c r="Q3" s="687"/>
      <c r="R3" s="162"/>
      <c r="S3" s="1"/>
      <c r="T3" s="1"/>
      <c r="U3" s="1"/>
    </row>
    <row r="4" spans="1:22" ht="39" thickTop="1" thickBot="1" x14ac:dyDescent="0.3">
      <c r="A4" s="107" t="s">
        <v>283</v>
      </c>
      <c r="B4" s="8" t="s">
        <v>72</v>
      </c>
      <c r="C4" s="105" t="s">
        <v>116</v>
      </c>
      <c r="D4" s="106" t="s">
        <v>46</v>
      </c>
      <c r="E4" s="8" t="s">
        <v>47</v>
      </c>
      <c r="F4" s="8" t="s">
        <v>118</v>
      </c>
      <c r="G4" s="8" t="s">
        <v>50</v>
      </c>
      <c r="H4" s="8" t="s">
        <v>57</v>
      </c>
      <c r="I4" s="8" t="s">
        <v>54</v>
      </c>
      <c r="J4" s="8" t="s">
        <v>55</v>
      </c>
      <c r="K4" s="8" t="s">
        <v>56</v>
      </c>
      <c r="L4" s="8" t="s">
        <v>64</v>
      </c>
      <c r="M4" s="8" t="s">
        <v>115</v>
      </c>
      <c r="N4" s="8" t="s">
        <v>53</v>
      </c>
      <c r="O4" s="8" t="s">
        <v>62</v>
      </c>
      <c r="P4" s="8" t="s">
        <v>73</v>
      </c>
      <c r="Q4" s="24" t="s">
        <v>58</v>
      </c>
      <c r="R4" s="163"/>
    </row>
    <row r="5" spans="1:22" ht="16.5" thickTop="1" thickBot="1" x14ac:dyDescent="0.3">
      <c r="A5" s="108">
        <v>0.26</v>
      </c>
      <c r="B5" s="109">
        <v>0.23400000000000001</v>
      </c>
      <c r="C5" s="110">
        <v>0.13</v>
      </c>
      <c r="D5" s="111">
        <v>1.3134144000000001</v>
      </c>
      <c r="E5" s="109">
        <v>2.2859294000000001</v>
      </c>
      <c r="F5" s="112">
        <v>2.0574499999999999E-2</v>
      </c>
      <c r="G5" s="109">
        <v>0.12298050000000001</v>
      </c>
      <c r="H5" s="113">
        <v>2.3E-6</v>
      </c>
      <c r="I5" s="113">
        <v>2.7E-6</v>
      </c>
      <c r="J5" s="113">
        <v>1.8099999999999999E-5</v>
      </c>
      <c r="K5" s="113">
        <v>1.5800000000000001E-5</v>
      </c>
      <c r="L5" s="113">
        <v>2.4899999999999999E-5</v>
      </c>
      <c r="M5" s="113">
        <v>1.59E-5</v>
      </c>
      <c r="N5" s="113">
        <v>2.76E-5</v>
      </c>
      <c r="O5" s="113">
        <v>4.6199999999999998E-5</v>
      </c>
      <c r="P5" s="113">
        <v>9.5000000000000005E-6</v>
      </c>
      <c r="Q5" s="161">
        <v>3.7000000000000002E-6</v>
      </c>
      <c r="R5" s="164"/>
    </row>
    <row r="6" spans="1:22" s="17" customFormat="1" ht="15.75" thickTop="1" x14ac:dyDescent="0.25">
      <c r="D6" s="68"/>
    </row>
    <row r="7" spans="1:22" s="12" customFormat="1" ht="15.75" thickBot="1" x14ac:dyDescent="0.3"/>
    <row r="8" spans="1:22" s="12" customFormat="1" ht="16.5" thickTop="1" thickBot="1" x14ac:dyDescent="0.3">
      <c r="A8" s="687" t="s">
        <v>69</v>
      </c>
      <c r="B8" s="687"/>
      <c r="C8" s="687"/>
      <c r="D8" s="687"/>
      <c r="E8" s="687"/>
      <c r="F8" s="687"/>
      <c r="G8" s="687"/>
      <c r="H8" s="687"/>
      <c r="I8" s="687"/>
      <c r="J8" s="687"/>
      <c r="K8" s="687"/>
      <c r="L8" s="687"/>
      <c r="M8" s="688"/>
    </row>
    <row r="9" spans="1:22" s="12" customFormat="1" ht="37.5" thickTop="1" thickBot="1" x14ac:dyDescent="0.3">
      <c r="A9" s="107" t="s">
        <v>59</v>
      </c>
      <c r="B9" s="8" t="s">
        <v>60</v>
      </c>
      <c r="C9" s="8" t="s">
        <v>61</v>
      </c>
      <c r="D9" s="8" t="s">
        <v>70</v>
      </c>
      <c r="E9" s="8" t="s">
        <v>51</v>
      </c>
      <c r="F9" s="8" t="s">
        <v>52</v>
      </c>
      <c r="G9" s="8" t="s">
        <v>63</v>
      </c>
      <c r="H9" s="8" t="s">
        <v>65</v>
      </c>
      <c r="I9" s="8" t="s">
        <v>66</v>
      </c>
      <c r="J9" s="24" t="s">
        <v>124</v>
      </c>
      <c r="K9" s="13" t="s">
        <v>71</v>
      </c>
      <c r="L9" s="14" t="s">
        <v>48</v>
      </c>
      <c r="M9" s="114" t="s">
        <v>49</v>
      </c>
    </row>
    <row r="10" spans="1:22" s="12" customFormat="1" ht="16.5" thickTop="1" thickBot="1" x14ac:dyDescent="0.3">
      <c r="A10" s="115">
        <v>3.5999999999999998E-6</v>
      </c>
      <c r="B10" s="113">
        <v>3.0000000000000001E-6</v>
      </c>
      <c r="C10" s="113">
        <v>2.3799999999999999E-5</v>
      </c>
      <c r="D10" s="116">
        <v>4.4362699999999998E-2</v>
      </c>
      <c r="E10" s="117">
        <v>3.4627E-3</v>
      </c>
      <c r="F10" s="118">
        <v>2.1880000000000001E-4</v>
      </c>
      <c r="G10" s="117">
        <v>1.5578E-3</v>
      </c>
      <c r="H10" s="113">
        <v>1.2300000000000001E-5</v>
      </c>
      <c r="I10" s="113">
        <v>5.0000000000000003E-10</v>
      </c>
      <c r="J10" s="119">
        <v>2.6873065499999999E-11</v>
      </c>
      <c r="K10" s="120">
        <v>3.1643999999999999E-3</v>
      </c>
      <c r="L10" s="120">
        <v>2.8032999999999999E-3</v>
      </c>
      <c r="M10" s="121">
        <v>3.6765699999999998E-2</v>
      </c>
    </row>
    <row r="11" spans="1:22" s="69" customFormat="1" ht="15.75" thickTop="1" x14ac:dyDescent="0.25">
      <c r="E11" s="17"/>
      <c r="F11" s="17"/>
      <c r="G11" s="17"/>
      <c r="H11" s="17"/>
      <c r="I11" s="17"/>
      <c r="J11" s="17"/>
      <c r="K11" s="17"/>
      <c r="L11" s="17"/>
      <c r="M11" s="17"/>
      <c r="N11" s="17"/>
      <c r="O11" s="17"/>
      <c r="P11" s="17"/>
      <c r="Q11" s="17"/>
      <c r="R11" s="17"/>
      <c r="S11" s="17"/>
      <c r="T11" s="17"/>
      <c r="U11" s="17"/>
      <c r="V11" s="17"/>
    </row>
    <row r="12" spans="1:22" ht="15.75" thickBot="1" x14ac:dyDescent="0.3">
      <c r="D12" s="9"/>
      <c r="E12" s="10"/>
    </row>
    <row r="13" spans="1:22" ht="15.75" thickTop="1" x14ac:dyDescent="0.25">
      <c r="A13" s="676" t="s">
        <v>68</v>
      </c>
      <c r="B13" s="677"/>
      <c r="C13" s="677"/>
      <c r="D13" s="677"/>
      <c r="E13" s="677"/>
      <c r="F13" s="677"/>
      <c r="G13" s="677"/>
      <c r="H13" s="677"/>
      <c r="I13" s="677"/>
      <c r="J13" s="677"/>
      <c r="K13" s="678"/>
    </row>
    <row r="14" spans="1:22" x14ac:dyDescent="0.25">
      <c r="A14" s="673" t="s">
        <v>399</v>
      </c>
      <c r="B14" s="674"/>
      <c r="C14" s="674"/>
      <c r="D14" s="674"/>
      <c r="E14" s="674"/>
      <c r="F14" s="674"/>
      <c r="G14" s="674"/>
      <c r="H14" s="674"/>
      <c r="I14" s="674"/>
      <c r="J14" s="674"/>
      <c r="K14" s="675"/>
    </row>
    <row r="15" spans="1:22" ht="15.75" thickBot="1" x14ac:dyDescent="0.3">
      <c r="A15" s="679" t="s">
        <v>398</v>
      </c>
      <c r="B15" s="680"/>
      <c r="C15" s="680"/>
      <c r="D15" s="680"/>
      <c r="E15" s="680"/>
      <c r="F15" s="680"/>
      <c r="G15" s="680"/>
      <c r="H15" s="680"/>
      <c r="I15" s="680"/>
      <c r="J15" s="680"/>
      <c r="K15" s="681"/>
    </row>
    <row r="16" spans="1:22" ht="15.75" thickTop="1" x14ac:dyDescent="0.25">
      <c r="D16" s="9"/>
      <c r="E16" s="10"/>
    </row>
    <row r="17" spans="4:5" x14ac:dyDescent="0.25">
      <c r="D17" s="9"/>
      <c r="E17" s="10"/>
    </row>
    <row r="18" spans="4:5" x14ac:dyDescent="0.25">
      <c r="D18" s="9"/>
      <c r="E18" s="10"/>
    </row>
    <row r="19" spans="4:5" x14ac:dyDescent="0.25">
      <c r="D19" s="9"/>
      <c r="E19" s="10"/>
    </row>
    <row r="20" spans="4:5" x14ac:dyDescent="0.25">
      <c r="D20" s="9"/>
      <c r="E20" s="10"/>
    </row>
    <row r="21" spans="4:5" x14ac:dyDescent="0.25">
      <c r="D21" s="9"/>
      <c r="E21" s="10"/>
    </row>
    <row r="22" spans="4:5" x14ac:dyDescent="0.25">
      <c r="D22" s="9"/>
      <c r="E22" s="10"/>
    </row>
    <row r="23" spans="4:5" x14ac:dyDescent="0.25">
      <c r="D23" s="9"/>
      <c r="E23" s="10"/>
    </row>
    <row r="24" spans="4:5" x14ac:dyDescent="0.25">
      <c r="D24" s="9"/>
      <c r="E24" s="10"/>
    </row>
    <row r="25" spans="4:5" x14ac:dyDescent="0.25">
      <c r="D25" s="9"/>
      <c r="E25" s="10"/>
    </row>
    <row r="26" spans="4:5" x14ac:dyDescent="0.25">
      <c r="D26" s="9"/>
      <c r="E26" s="10"/>
    </row>
    <row r="27" spans="4:5" x14ac:dyDescent="0.25">
      <c r="D27" s="9"/>
      <c r="E27" s="10"/>
    </row>
    <row r="28" spans="4:5" x14ac:dyDescent="0.25">
      <c r="D28" s="9"/>
      <c r="E28" s="10"/>
    </row>
    <row r="29" spans="4:5" x14ac:dyDescent="0.25">
      <c r="D29" s="9"/>
      <c r="E29" s="10"/>
    </row>
    <row r="30" spans="4:5" x14ac:dyDescent="0.25">
      <c r="D30" s="9"/>
      <c r="E30" s="10"/>
    </row>
    <row r="31" spans="4:5" x14ac:dyDescent="0.25">
      <c r="D31" s="11"/>
      <c r="E31" s="10"/>
    </row>
    <row r="32" spans="4:5" x14ac:dyDescent="0.25">
      <c r="D32" s="9"/>
      <c r="E32" s="10"/>
    </row>
    <row r="33" spans="4:5" x14ac:dyDescent="0.25">
      <c r="D33" s="9"/>
      <c r="E33" s="10"/>
    </row>
  </sheetData>
  <sheetProtection password="F746" sheet="1" objects="1" scenarios="1"/>
  <mergeCells count="7">
    <mergeCell ref="A14:K14"/>
    <mergeCell ref="A13:K13"/>
    <mergeCell ref="A15:K15"/>
    <mergeCell ref="A1:R1"/>
    <mergeCell ref="A3:C3"/>
    <mergeCell ref="D3:Q3"/>
    <mergeCell ref="A8:M8"/>
  </mergeCells>
  <pageMargins left="0.7" right="0.7" top="0.75" bottom="0.75" header="0.3" footer="0.3"/>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F34"/>
  <sheetViews>
    <sheetView showGridLines="0" zoomScaleNormal="100" workbookViewId="0">
      <selection activeCell="F5" sqref="F5"/>
    </sheetView>
  </sheetViews>
  <sheetFormatPr baseColWidth="10" defaultRowHeight="15" x14ac:dyDescent="0.25"/>
  <cols>
    <col min="2" max="2" width="47.42578125" customWidth="1"/>
    <col min="3" max="3" width="15" customWidth="1"/>
    <col min="5" max="5" width="27.42578125" customWidth="1"/>
    <col min="6" max="6" width="15.7109375" customWidth="1"/>
  </cols>
  <sheetData>
    <row r="1" spans="1:6" x14ac:dyDescent="0.25">
      <c r="A1" s="689" t="s">
        <v>125</v>
      </c>
      <c r="B1" s="690"/>
      <c r="C1" s="690"/>
      <c r="D1" s="690"/>
      <c r="E1" s="690"/>
      <c r="F1" s="690"/>
    </row>
    <row r="3" spans="1:6" ht="15.75" thickBot="1" x14ac:dyDescent="0.3"/>
    <row r="4" spans="1:6" ht="28.5" thickTop="1" thickBot="1" x14ac:dyDescent="0.3">
      <c r="B4" s="40" t="s">
        <v>74</v>
      </c>
      <c r="C4" s="41" t="s">
        <v>100</v>
      </c>
      <c r="E4" s="19" t="s">
        <v>121</v>
      </c>
      <c r="F4" s="21" t="s">
        <v>120</v>
      </c>
    </row>
    <row r="5" spans="1:6" ht="15.75" thickBot="1" x14ac:dyDescent="0.3">
      <c r="B5" s="32" t="s">
        <v>78</v>
      </c>
      <c r="C5" s="42">
        <v>101</v>
      </c>
      <c r="E5" s="22" t="s">
        <v>122</v>
      </c>
      <c r="F5" s="23">
        <v>523</v>
      </c>
    </row>
    <row r="6" spans="1:6" ht="15.75" thickTop="1" x14ac:dyDescent="0.25">
      <c r="B6" s="32" t="s">
        <v>79</v>
      </c>
      <c r="C6" s="42">
        <v>99.42</v>
      </c>
    </row>
    <row r="7" spans="1:6" x14ac:dyDescent="0.25">
      <c r="B7" s="32" t="s">
        <v>81</v>
      </c>
      <c r="C7" s="42">
        <v>97.5</v>
      </c>
    </row>
    <row r="8" spans="1:6" x14ac:dyDescent="0.25">
      <c r="B8" s="35" t="s">
        <v>88</v>
      </c>
      <c r="C8" s="453">
        <v>77.400000000000006</v>
      </c>
    </row>
    <row r="9" spans="1:6" x14ac:dyDescent="0.25">
      <c r="B9" s="35" t="s">
        <v>89</v>
      </c>
      <c r="C9" s="453">
        <v>74.099999999999994</v>
      </c>
    </row>
    <row r="10" spans="1:6" x14ac:dyDescent="0.25">
      <c r="B10" s="32" t="s">
        <v>90</v>
      </c>
      <c r="C10" s="42">
        <v>56.04</v>
      </c>
    </row>
    <row r="11" spans="1:6" x14ac:dyDescent="0.25">
      <c r="B11" s="32" t="s">
        <v>91</v>
      </c>
      <c r="C11" s="42">
        <v>63.1</v>
      </c>
    </row>
    <row r="12" spans="1:6" x14ac:dyDescent="0.25">
      <c r="B12" s="32" t="s">
        <v>86</v>
      </c>
      <c r="C12" s="42">
        <v>60.44</v>
      </c>
    </row>
    <row r="13" spans="1:6" x14ac:dyDescent="0.25">
      <c r="B13" s="32" t="s">
        <v>87</v>
      </c>
      <c r="C13" s="42">
        <v>53.95</v>
      </c>
    </row>
    <row r="14" spans="1:6" x14ac:dyDescent="0.25">
      <c r="B14" s="35" t="s">
        <v>84</v>
      </c>
      <c r="C14" s="44">
        <v>73.3</v>
      </c>
    </row>
    <row r="15" spans="1:6" ht="15.75" thickBot="1" x14ac:dyDescent="0.3">
      <c r="B15" s="37" t="s">
        <v>85</v>
      </c>
      <c r="C15" s="45">
        <v>85.08</v>
      </c>
    </row>
    <row r="16" spans="1:6" ht="16.5" thickTop="1" thickBot="1" x14ac:dyDescent="0.3">
      <c r="B16" s="28"/>
      <c r="C16" s="29"/>
    </row>
    <row r="17" spans="2:5" ht="28.5" thickTop="1" thickBot="1" x14ac:dyDescent="0.3">
      <c r="B17" s="40" t="s">
        <v>97</v>
      </c>
      <c r="C17" s="41" t="s">
        <v>100</v>
      </c>
    </row>
    <row r="18" spans="2:5" x14ac:dyDescent="0.25">
      <c r="B18" s="35" t="s">
        <v>76</v>
      </c>
      <c r="C18" s="453">
        <v>98.3</v>
      </c>
    </row>
    <row r="19" spans="2:5" x14ac:dyDescent="0.25">
      <c r="B19" s="32" t="s">
        <v>77</v>
      </c>
      <c r="C19" s="42">
        <v>94.6</v>
      </c>
    </row>
    <row r="20" spans="2:5" x14ac:dyDescent="0.25">
      <c r="B20" s="32" t="s">
        <v>80</v>
      </c>
      <c r="C20" s="42">
        <v>107</v>
      </c>
    </row>
    <row r="21" spans="2:5" x14ac:dyDescent="0.25">
      <c r="B21" s="32" t="s">
        <v>82</v>
      </c>
      <c r="C21" s="42">
        <v>107</v>
      </c>
    </row>
    <row r="22" spans="2:5" x14ac:dyDescent="0.25">
      <c r="B22" s="32" t="s">
        <v>83</v>
      </c>
      <c r="C22" s="42">
        <v>57.6</v>
      </c>
    </row>
    <row r="23" spans="2:5" x14ac:dyDescent="0.25">
      <c r="B23" s="32" t="s">
        <v>92</v>
      </c>
      <c r="C23" s="43">
        <v>64.2</v>
      </c>
    </row>
    <row r="24" spans="2:5" x14ac:dyDescent="0.25">
      <c r="B24" s="32" t="s">
        <v>93</v>
      </c>
      <c r="C24" s="43">
        <v>54.6</v>
      </c>
    </row>
    <row r="25" spans="2:5" x14ac:dyDescent="0.25">
      <c r="B25" s="32" t="s">
        <v>94</v>
      </c>
      <c r="C25" s="43">
        <v>71.900000000000006</v>
      </c>
    </row>
    <row r="26" spans="2:5" x14ac:dyDescent="0.25">
      <c r="B26" s="35" t="s">
        <v>95</v>
      </c>
      <c r="C26" s="44">
        <v>96.1</v>
      </c>
    </row>
    <row r="27" spans="2:5" x14ac:dyDescent="0.25">
      <c r="B27" s="35" t="s">
        <v>75</v>
      </c>
      <c r="C27" s="44">
        <v>94.6</v>
      </c>
    </row>
    <row r="28" spans="2:5" ht="15.75" thickBot="1" x14ac:dyDescent="0.3">
      <c r="B28" s="37" t="s">
        <v>96</v>
      </c>
      <c r="C28" s="46">
        <v>101</v>
      </c>
    </row>
    <row r="29" spans="2:5" ht="16.5" thickTop="1" thickBot="1" x14ac:dyDescent="0.3">
      <c r="B29" s="16"/>
    </row>
    <row r="30" spans="2:5" ht="15.75" thickTop="1" x14ac:dyDescent="0.25">
      <c r="B30" s="667" t="s">
        <v>68</v>
      </c>
      <c r="C30" s="668"/>
      <c r="D30" s="668"/>
      <c r="E30" s="669"/>
    </row>
    <row r="31" spans="2:5" x14ac:dyDescent="0.25">
      <c r="B31" s="670" t="s">
        <v>123</v>
      </c>
      <c r="C31" s="671"/>
      <c r="D31" s="671"/>
      <c r="E31" s="672"/>
    </row>
    <row r="32" spans="2:5" ht="15.75" customHeight="1" x14ac:dyDescent="0.25">
      <c r="B32" s="670" t="s">
        <v>400</v>
      </c>
      <c r="C32" s="671"/>
      <c r="D32" s="671"/>
      <c r="E32" s="672"/>
    </row>
    <row r="33" spans="2:5" ht="15.75" customHeight="1" thickBot="1" x14ac:dyDescent="0.3">
      <c r="B33" s="664" t="s">
        <v>401</v>
      </c>
      <c r="C33" s="665"/>
      <c r="D33" s="665"/>
      <c r="E33" s="666"/>
    </row>
    <row r="34" spans="2:5" ht="15.75" thickTop="1" x14ac:dyDescent="0.25"/>
  </sheetData>
  <sheetProtection password="F746" sheet="1" objects="1" scenarios="1"/>
  <mergeCells count="5">
    <mergeCell ref="B30:E30"/>
    <mergeCell ref="B31:E31"/>
    <mergeCell ref="B32:E32"/>
    <mergeCell ref="B33:E33"/>
    <mergeCell ref="A1:F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pageSetUpPr fitToPage="1"/>
  </sheetPr>
  <dimension ref="A1:BE63"/>
  <sheetViews>
    <sheetView showGridLines="0" workbookViewId="0">
      <selection activeCell="BG30" sqref="BG30"/>
    </sheetView>
  </sheetViews>
  <sheetFormatPr baseColWidth="10" defaultRowHeight="15" x14ac:dyDescent="0.25"/>
  <cols>
    <col min="1" max="1" width="28.28515625" customWidth="1"/>
    <col min="2" max="2" width="26.28515625" customWidth="1"/>
    <col min="3" max="3" width="17.140625" customWidth="1"/>
    <col min="4" max="4" width="16.140625" customWidth="1"/>
    <col min="5" max="5" width="17" customWidth="1"/>
    <col min="6" max="6" width="22.7109375" customWidth="1"/>
    <col min="7" max="7" width="27.7109375" customWidth="1"/>
    <col min="8" max="8" width="6" customWidth="1"/>
    <col min="9" max="9" width="17.85546875" hidden="1" customWidth="1"/>
    <col min="10" max="10" width="13" hidden="1" customWidth="1"/>
    <col min="11" max="11" width="11.42578125" hidden="1" customWidth="1"/>
    <col min="12" max="12" width="18.5703125" hidden="1" customWidth="1"/>
    <col min="13" max="13" width="13.140625" hidden="1" customWidth="1"/>
    <col min="14" max="15" width="11.42578125" hidden="1" customWidth="1"/>
    <col min="16" max="16" width="17.140625" hidden="1" customWidth="1"/>
    <col min="17" max="19" width="11.42578125" hidden="1" customWidth="1"/>
    <col min="20" max="20" width="15.28515625" hidden="1" customWidth="1"/>
    <col min="21" max="21" width="11.42578125" hidden="1" customWidth="1"/>
    <col min="22" max="22" width="13.85546875" hidden="1" customWidth="1"/>
    <col min="23" max="44" width="11.42578125" hidden="1" customWidth="1"/>
    <col min="45" max="45" width="14.7109375" hidden="1" customWidth="1"/>
    <col min="46" max="46" width="15.7109375" hidden="1" customWidth="1"/>
    <col min="47" max="47" width="14.7109375" hidden="1" customWidth="1"/>
    <col min="48" max="48" width="14.140625" hidden="1" customWidth="1"/>
    <col min="49" max="49" width="11.42578125" hidden="1" customWidth="1"/>
    <col min="57" max="57" width="14.7109375" customWidth="1"/>
  </cols>
  <sheetData>
    <row r="1" spans="1:57" ht="15.75" thickBot="1" x14ac:dyDescent="0.3"/>
    <row r="2" spans="1:57" ht="17.25" thickTop="1" thickBot="1" x14ac:dyDescent="0.3">
      <c r="A2" s="139" t="s">
        <v>127</v>
      </c>
      <c r="B2" s="140" t="str">
        <f>IF('Datos Generales'!G6&lt;&gt;0,'Datos Generales'!G6,"")</f>
        <v/>
      </c>
      <c r="C2" s="442" t="s">
        <v>385</v>
      </c>
      <c r="D2" s="442" t="s">
        <v>386</v>
      </c>
      <c r="E2" s="442" t="s">
        <v>387</v>
      </c>
      <c r="F2" s="442" t="s">
        <v>388</v>
      </c>
      <c r="G2" s="443" t="s">
        <v>389</v>
      </c>
      <c r="I2" s="697" t="s">
        <v>382</v>
      </c>
      <c r="J2" s="698"/>
      <c r="K2" s="698"/>
      <c r="L2" s="698"/>
      <c r="M2" s="698"/>
      <c r="N2" s="698"/>
      <c r="O2" s="698"/>
      <c r="P2" s="698"/>
      <c r="Q2" s="698"/>
      <c r="R2" s="698"/>
      <c r="S2" s="698"/>
      <c r="T2" s="698"/>
      <c r="U2" s="699"/>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X2" s="444" t="s">
        <v>378</v>
      </c>
      <c r="AY2" s="383"/>
      <c r="AZ2" s="383"/>
      <c r="BA2" s="383"/>
      <c r="BB2" s="383"/>
      <c r="BC2" s="383"/>
      <c r="BD2" s="383"/>
      <c r="BE2" s="384"/>
    </row>
    <row r="3" spans="1:57" ht="14.25" customHeight="1" thickTop="1" thickBot="1" x14ac:dyDescent="0.3">
      <c r="A3" s="141" t="s">
        <v>128</v>
      </c>
      <c r="B3" s="142"/>
      <c r="C3" s="142"/>
      <c r="D3" s="142"/>
      <c r="E3" s="142"/>
      <c r="F3" s="142"/>
      <c r="G3" s="143"/>
      <c r="I3" s="274"/>
      <c r="J3" s="274" t="s">
        <v>149</v>
      </c>
      <c r="K3" s="275" t="s">
        <v>284</v>
      </c>
      <c r="L3" s="275" t="s">
        <v>285</v>
      </c>
      <c r="M3" s="276" t="s">
        <v>271</v>
      </c>
      <c r="N3" s="277" t="s">
        <v>151</v>
      </c>
      <c r="O3" s="277" t="s">
        <v>272</v>
      </c>
      <c r="P3" s="277" t="s">
        <v>150</v>
      </c>
      <c r="Q3" s="277" t="s">
        <v>154</v>
      </c>
      <c r="R3" s="277" t="s">
        <v>155</v>
      </c>
      <c r="S3" s="277" t="s">
        <v>156</v>
      </c>
      <c r="T3" s="277" t="s">
        <v>157</v>
      </c>
      <c r="U3" s="277" t="s">
        <v>158</v>
      </c>
      <c r="V3" s="277" t="s">
        <v>159</v>
      </c>
      <c r="W3" s="277" t="s">
        <v>160</v>
      </c>
      <c r="X3" s="277" t="s">
        <v>161</v>
      </c>
      <c r="Y3" s="277" t="s">
        <v>274</v>
      </c>
      <c r="Z3" s="277" t="s">
        <v>267</v>
      </c>
      <c r="AA3" s="277" t="s">
        <v>268</v>
      </c>
      <c r="AB3" s="277" t="s">
        <v>269</v>
      </c>
      <c r="AC3" s="277" t="s">
        <v>270</v>
      </c>
      <c r="AD3" s="277" t="s">
        <v>162</v>
      </c>
      <c r="AE3" s="277" t="s">
        <v>152</v>
      </c>
      <c r="AF3" s="277" t="s">
        <v>153</v>
      </c>
      <c r="AG3" s="277" t="s">
        <v>266</v>
      </c>
      <c r="AH3" s="277" t="s">
        <v>275</v>
      </c>
      <c r="AI3" s="278" t="s">
        <v>190</v>
      </c>
      <c r="AJ3" s="275" t="s">
        <v>219</v>
      </c>
      <c r="AK3" s="275" t="s">
        <v>276</v>
      </c>
      <c r="AL3" s="275" t="s">
        <v>277</v>
      </c>
      <c r="AM3" s="275" t="s">
        <v>278</v>
      </c>
      <c r="AN3" s="275" t="s">
        <v>265</v>
      </c>
      <c r="AO3" s="275" t="s">
        <v>279</v>
      </c>
      <c r="AP3" s="275" t="s">
        <v>280</v>
      </c>
      <c r="AQ3" s="275" t="s">
        <v>281</v>
      </c>
      <c r="AR3" s="275" t="s">
        <v>282</v>
      </c>
      <c r="AS3" s="275" t="str">
        <f>IF('Mediciones periodicas'!AS10&lt;&gt;0,'Mediciones periodicas'!AS10,"Sin selección")</f>
        <v>Sin selección</v>
      </c>
      <c r="AT3" s="275" t="str">
        <f>IF('Mediciones periodicas'!AT10&lt;&gt;0,'Mediciones periodicas'!AT10,"Sin selección")</f>
        <v>Sin selección</v>
      </c>
      <c r="AU3" s="275" t="str">
        <f>IF('Mediciones periodicas'!AU10&lt;&gt;0,'Mediciones periodicas'!AU10,"Sin selección")</f>
        <v>Sin selección</v>
      </c>
      <c r="AV3" s="275" t="str">
        <f>IF('Mediciones periodicas'!AV10&lt;&gt;0,'Mediciones periodicas'!AV10,"Sin selección")</f>
        <v>Sin selección</v>
      </c>
      <c r="AX3" s="20"/>
      <c r="AY3" s="1"/>
      <c r="AZ3" s="1"/>
      <c r="BA3" s="1"/>
      <c r="BB3" s="1"/>
      <c r="BC3" s="1"/>
      <c r="BD3" s="1"/>
      <c r="BE3" s="385"/>
    </row>
    <row r="4" spans="1:57" ht="12.6" customHeight="1" thickTop="1" thickBot="1" x14ac:dyDescent="0.3">
      <c r="A4" s="157" t="s">
        <v>358</v>
      </c>
      <c r="B4" s="145" t="str">
        <f>IF(P24&lt;&gt;0,P24,IF(O32&lt;&gt;0,O32,""))</f>
        <v/>
      </c>
      <c r="C4" s="409" t="str">
        <f>IF(P24&lt;&gt;0,"MEDIDO",IF(O32&lt;&gt;0,"CALCULADO",""))</f>
        <v/>
      </c>
      <c r="D4" s="409" t="str">
        <f t="shared" ref="D4:D9" si="0">IF(C4="","",IF(C4="MEDIDO","OTH","SSC"))</f>
        <v/>
      </c>
      <c r="E4" s="409" t="str">
        <f>IF(C4="","",IF(C4="MEDIDO","-","Factores de Emisión"))</f>
        <v/>
      </c>
      <c r="F4" s="409" t="str">
        <f>IF(C4="","",IF(C4="MEDIDO","-","Guía OFICEMEN"))</f>
        <v/>
      </c>
      <c r="G4" s="410" t="str">
        <f>IF(C4="","",IF(C4="MEDIDO",IF(P22&gt;=P21,"Ver equipos medición continua","Ver informe mediciones periódicas"),"-"))</f>
        <v/>
      </c>
      <c r="I4" s="280" t="s">
        <v>163</v>
      </c>
      <c r="J4" s="281">
        <f>IF('Mediciones en continuo'!AE6&lt;&gt;0,'Mediciones en continuo'!AE6,'Mediciones periodicas'!BA3)</f>
        <v>0</v>
      </c>
      <c r="K4" s="281">
        <f>IF('Mediciones en continuo'!AF6&lt;&gt;0,'Mediciones en continuo'!AF6,'Mediciones periodicas'!BB3)</f>
        <v>0</v>
      </c>
      <c r="L4" s="281">
        <f>IF('Mediciones en continuo'!AG6&lt;&gt;0,'Mediciones en continuo'!AG6,'Mediciones periodicas'!BC3)</f>
        <v>0</v>
      </c>
      <c r="M4" s="281">
        <f>IF('Mediciones en continuo'!AH6&lt;&gt;0,'Mediciones en continuo'!AH6,'Mediciones periodicas'!BD3)</f>
        <v>0</v>
      </c>
      <c r="N4" s="281">
        <f>IF('Mediciones en continuo'!AI6&lt;&gt;0,'Mediciones en continuo'!AI6,'Mediciones periodicas'!BE3)</f>
        <v>0</v>
      </c>
      <c r="O4" s="281">
        <f>IF('Mediciones en continuo'!AJ6&lt;&gt;0,'Mediciones en continuo'!AJ6,'Mediciones periodicas'!BF3)</f>
        <v>0</v>
      </c>
      <c r="P4" s="281">
        <f>IF('Mediciones en continuo'!AK6&lt;&gt;0,'Mediciones en continuo'!AK6,'Mediciones periodicas'!BG3)</f>
        <v>0</v>
      </c>
      <c r="Q4" s="281">
        <f>IF('Mediciones en continuo'!AL6&lt;&gt;0,'Mediciones en continuo'!AL6,'Mediciones periodicas'!BH3)</f>
        <v>0</v>
      </c>
      <c r="R4" s="281">
        <f>IF('Mediciones en continuo'!AM6&lt;&gt;0,'Mediciones en continuo'!AM6,'Mediciones periodicas'!BI3)</f>
        <v>0</v>
      </c>
      <c r="S4" s="281">
        <f>IF('Mediciones en continuo'!AN6&lt;&gt;0,'Mediciones en continuo'!AN6,'Mediciones periodicas'!BJ3)</f>
        <v>0</v>
      </c>
      <c r="T4" s="281">
        <f>IF('Mediciones en continuo'!AO6&lt;&gt;0,'Mediciones en continuo'!AO6,'Mediciones periodicas'!BK3)</f>
        <v>0</v>
      </c>
      <c r="U4" s="281">
        <f>IF('Mediciones en continuo'!AP6&lt;&gt;0,'Mediciones en continuo'!AP6,'Mediciones periodicas'!BL3)</f>
        <v>0</v>
      </c>
      <c r="V4" s="281">
        <f>IF('Mediciones en continuo'!AQ6&lt;&gt;0,'Mediciones en continuo'!AQ6,'Mediciones periodicas'!BM3)</f>
        <v>0</v>
      </c>
      <c r="W4" s="281">
        <f>IF('Mediciones en continuo'!AR6&lt;&gt;0,'Mediciones en continuo'!AR6,'Mediciones periodicas'!BN3)</f>
        <v>0</v>
      </c>
      <c r="X4" s="281">
        <f>IF('Mediciones en continuo'!AS6&lt;&gt;0,'Mediciones en continuo'!AS6,'Mediciones periodicas'!BO3)</f>
        <v>0</v>
      </c>
      <c r="Y4" s="281">
        <f>IF('Mediciones en continuo'!AT6&lt;&gt;0,'Mediciones en continuo'!AT6,'Mediciones periodicas'!BP3)</f>
        <v>0</v>
      </c>
      <c r="Z4" s="281">
        <f>IF('Mediciones en continuo'!AU6&lt;&gt;0,'Mediciones en continuo'!AU6,'Mediciones periodicas'!BQ3)</f>
        <v>0</v>
      </c>
      <c r="AA4" s="281">
        <f>IF('Mediciones en continuo'!AV6&lt;&gt;0,'Mediciones en continuo'!AV6,'Mediciones periodicas'!BR3)</f>
        <v>0</v>
      </c>
      <c r="AB4" s="281">
        <f>IF('Mediciones en continuo'!AW6&lt;&gt;0,'Mediciones en continuo'!AW6,'Mediciones periodicas'!BS3)</f>
        <v>0</v>
      </c>
      <c r="AC4" s="281">
        <f>IF('Mediciones en continuo'!AX6&lt;&gt;0,'Mediciones en continuo'!AX6,'Mediciones periodicas'!BT3)</f>
        <v>0</v>
      </c>
      <c r="AD4" s="281">
        <f>IF('Mediciones en continuo'!AY6&lt;&gt;0,'Mediciones en continuo'!AY6,'Mediciones periodicas'!BU3)</f>
        <v>0</v>
      </c>
      <c r="AE4" s="281">
        <f>IF('Mediciones en continuo'!AZ6&lt;&gt;0,'Mediciones en continuo'!AZ6,'Mediciones periodicas'!BV3)</f>
        <v>0</v>
      </c>
      <c r="AF4" s="281">
        <f>IF('Mediciones en continuo'!BA6&lt;&gt;0,'Mediciones en continuo'!BA6,'Mediciones periodicas'!BW3)</f>
        <v>0</v>
      </c>
      <c r="AG4" s="281">
        <f>IF('Mediciones en continuo'!BB6&lt;&gt;0,'Mediciones en continuo'!BB6,'Mediciones periodicas'!BX3)</f>
        <v>0</v>
      </c>
      <c r="AH4" s="281">
        <f>'Mediciones periodicas'!BY3</f>
        <v>0</v>
      </c>
      <c r="AI4" s="281">
        <f>'Mediciones periodicas'!BZ3</f>
        <v>0</v>
      </c>
      <c r="AJ4" s="281">
        <f>'Mediciones periodicas'!CA3</f>
        <v>0</v>
      </c>
      <c r="AK4" s="281">
        <f>'Mediciones periodicas'!CB3</f>
        <v>0</v>
      </c>
      <c r="AL4" s="281">
        <f>'Mediciones periodicas'!CC3</f>
        <v>0</v>
      </c>
      <c r="AM4" s="281">
        <f>'Mediciones periodicas'!CD3</f>
        <v>0</v>
      </c>
      <c r="AN4" s="281">
        <f>'Mediciones periodicas'!CE3</f>
        <v>0</v>
      </c>
      <c r="AO4" s="281">
        <f>'Mediciones periodicas'!CF3</f>
        <v>0</v>
      </c>
      <c r="AP4" s="281">
        <f>IF('Mediciones en continuo'!BK6&lt;&gt;0,'Mediciones en continuo'!BK6,'Mediciones periodicas'!CG3)</f>
        <v>0</v>
      </c>
      <c r="AQ4" s="281">
        <f>IF('Mediciones en continuo'!BL6&lt;&gt;0,'Mediciones en continuo'!BL6,'Mediciones periodicas'!CH3)</f>
        <v>0</v>
      </c>
      <c r="AR4" s="281">
        <f>'Mediciones periodicas'!CI3</f>
        <v>0</v>
      </c>
      <c r="AS4" s="281">
        <f>'Mediciones periodicas'!CJ3</f>
        <v>0</v>
      </c>
      <c r="AT4" s="281">
        <f>'Mediciones periodicas'!CK3</f>
        <v>0</v>
      </c>
      <c r="AU4" s="281">
        <f>'Mediciones periodicas'!CL3</f>
        <v>0</v>
      </c>
      <c r="AV4" s="281">
        <f>'Mediciones periodicas'!CM3</f>
        <v>0</v>
      </c>
      <c r="AX4" s="20" t="s">
        <v>380</v>
      </c>
      <c r="AY4" s="1"/>
      <c r="AZ4" s="1"/>
      <c r="BA4" s="1"/>
      <c r="BB4" s="1"/>
      <c r="BC4" s="1"/>
      <c r="BD4" s="1"/>
      <c r="BE4" s="385"/>
    </row>
    <row r="5" spans="1:57" ht="12.6" customHeight="1" thickBot="1" x14ac:dyDescent="0.3">
      <c r="A5" s="158" t="s">
        <v>357</v>
      </c>
      <c r="B5" s="147" t="str">
        <f>IF(M24&lt;&gt;0,M24,IF(L32&lt;&gt;0,L32,""))</f>
        <v/>
      </c>
      <c r="C5" s="411" t="str">
        <f>IF(M24&lt;&gt;0,"MEDIDO",IF(L32&lt;&gt;0,"CALCULADO",""))</f>
        <v/>
      </c>
      <c r="D5" s="411" t="str">
        <f t="shared" si="0"/>
        <v/>
      </c>
      <c r="E5" s="411" t="str">
        <f t="shared" ref="E5:E9" si="1">IF(C5="","",IF(C5="MEDIDO","-","Factores de Emisión"))</f>
        <v/>
      </c>
      <c r="F5" s="411" t="str">
        <f t="shared" ref="F5:F9" si="2">IF(C5="","",IF(C5="MEDIDO","-","Guía OFICEMEN"))</f>
        <v/>
      </c>
      <c r="G5" s="412" t="str">
        <f>IF(C5="","",IF(C5="MEDIDO",IF(M22&gt;=M21,"Ver equipos medición continua","Ver informe mediciones periódicas"),"-"))</f>
        <v/>
      </c>
      <c r="I5" s="284" t="s">
        <v>164</v>
      </c>
      <c r="J5" s="281">
        <f>IF('Mediciones en continuo'!AE7&lt;&gt;0,'Mediciones en continuo'!AE7,'Mediciones periodicas'!BA4)</f>
        <v>0</v>
      </c>
      <c r="K5" s="281">
        <f>IF('Mediciones en continuo'!AF7&lt;&gt;0,'Mediciones en continuo'!AF7,'Mediciones periodicas'!BB4)</f>
        <v>0</v>
      </c>
      <c r="L5" s="281">
        <f>IF('Mediciones en continuo'!AG7&lt;&gt;0,'Mediciones en continuo'!AG7,'Mediciones periodicas'!BC4)</f>
        <v>0</v>
      </c>
      <c r="M5" s="281">
        <f>IF('Mediciones en continuo'!AH7&lt;&gt;0,'Mediciones en continuo'!AH7,'Mediciones periodicas'!BD4)</f>
        <v>0</v>
      </c>
      <c r="N5" s="281">
        <f>IF('Mediciones en continuo'!AI7&lt;&gt;0,'Mediciones en continuo'!AI7,'Mediciones periodicas'!BE4)</f>
        <v>0</v>
      </c>
      <c r="O5" s="281">
        <f>IF('Mediciones en continuo'!AJ7&lt;&gt;0,'Mediciones en continuo'!AJ7,'Mediciones periodicas'!BF4)</f>
        <v>0</v>
      </c>
      <c r="P5" s="281">
        <f>IF('Mediciones en continuo'!AK7&lt;&gt;0,'Mediciones en continuo'!AK7,'Mediciones periodicas'!BG4)</f>
        <v>0</v>
      </c>
      <c r="Q5" s="281">
        <f>IF('Mediciones en continuo'!AL7&lt;&gt;0,'Mediciones en continuo'!AL7,'Mediciones periodicas'!BH4)</f>
        <v>0</v>
      </c>
      <c r="R5" s="281">
        <f>IF('Mediciones en continuo'!AM7&lt;&gt;0,'Mediciones en continuo'!AM7,'Mediciones periodicas'!BI4)</f>
        <v>0</v>
      </c>
      <c r="S5" s="281">
        <f>IF('Mediciones en continuo'!AN7&lt;&gt;0,'Mediciones en continuo'!AN7,'Mediciones periodicas'!BJ4)</f>
        <v>0</v>
      </c>
      <c r="T5" s="281">
        <f>IF('Mediciones en continuo'!AO7&lt;&gt;0,'Mediciones en continuo'!AO7,'Mediciones periodicas'!BK4)</f>
        <v>0</v>
      </c>
      <c r="U5" s="281">
        <f>IF('Mediciones en continuo'!AP7&lt;&gt;0,'Mediciones en continuo'!AP7,'Mediciones periodicas'!BL4)</f>
        <v>0</v>
      </c>
      <c r="V5" s="281">
        <f>IF('Mediciones en continuo'!AQ7&lt;&gt;0,'Mediciones en continuo'!AQ7,'Mediciones periodicas'!BM4)</f>
        <v>0</v>
      </c>
      <c r="W5" s="281">
        <f>IF('Mediciones en continuo'!AR7&lt;&gt;0,'Mediciones en continuo'!AR7,'Mediciones periodicas'!BN4)</f>
        <v>0</v>
      </c>
      <c r="X5" s="281">
        <f>IF('Mediciones en continuo'!AS7&lt;&gt;0,'Mediciones en continuo'!AS7,'Mediciones periodicas'!BO4)</f>
        <v>0</v>
      </c>
      <c r="Y5" s="281">
        <f>IF('Mediciones en continuo'!AT7&lt;&gt;0,'Mediciones en continuo'!AT7,'Mediciones periodicas'!BP4)</f>
        <v>0</v>
      </c>
      <c r="Z5" s="281">
        <f>IF('Mediciones en continuo'!AU7&lt;&gt;0,'Mediciones en continuo'!AU7,'Mediciones periodicas'!BQ4)</f>
        <v>0</v>
      </c>
      <c r="AA5" s="281">
        <f>IF('Mediciones en continuo'!AV7&lt;&gt;0,'Mediciones en continuo'!AV7,'Mediciones periodicas'!BR4)</f>
        <v>0</v>
      </c>
      <c r="AB5" s="281">
        <f>IF('Mediciones en continuo'!AW7&lt;&gt;0,'Mediciones en continuo'!AW7,'Mediciones periodicas'!BS4)</f>
        <v>0</v>
      </c>
      <c r="AC5" s="281">
        <f>IF('Mediciones en continuo'!AX7&lt;&gt;0,'Mediciones en continuo'!AX7,'Mediciones periodicas'!BT4)</f>
        <v>0</v>
      </c>
      <c r="AD5" s="281">
        <f>IF('Mediciones en continuo'!AY7&lt;&gt;0,'Mediciones en continuo'!AY7,'Mediciones periodicas'!BU4)</f>
        <v>0</v>
      </c>
      <c r="AE5" s="281">
        <f>IF('Mediciones en continuo'!AZ7&lt;&gt;0,'Mediciones en continuo'!AZ7,'Mediciones periodicas'!BV4)</f>
        <v>0</v>
      </c>
      <c r="AF5" s="281">
        <f>IF('Mediciones en continuo'!BA7&lt;&gt;0,'Mediciones en continuo'!BA7,'Mediciones periodicas'!BW4)</f>
        <v>0</v>
      </c>
      <c r="AG5" s="281">
        <f>IF('Mediciones en continuo'!BB7&lt;&gt;0,'Mediciones en continuo'!BB7,'Mediciones periodicas'!BX4)</f>
        <v>0</v>
      </c>
      <c r="AH5" s="281">
        <f>'Mediciones periodicas'!BY4</f>
        <v>0</v>
      </c>
      <c r="AI5" s="281">
        <f>'Mediciones periodicas'!BZ4</f>
        <v>0</v>
      </c>
      <c r="AJ5" s="281">
        <f>'Mediciones periodicas'!CA4</f>
        <v>0</v>
      </c>
      <c r="AK5" s="281">
        <f>'Mediciones periodicas'!CB4</f>
        <v>0</v>
      </c>
      <c r="AL5" s="281">
        <f>'Mediciones periodicas'!CC4</f>
        <v>0</v>
      </c>
      <c r="AM5" s="281">
        <f>'Mediciones periodicas'!CD4</f>
        <v>0</v>
      </c>
      <c r="AN5" s="281">
        <f>'Mediciones periodicas'!CE4</f>
        <v>0</v>
      </c>
      <c r="AO5" s="281">
        <f>'Mediciones periodicas'!CF4</f>
        <v>0</v>
      </c>
      <c r="AP5" s="281">
        <f>IF('Mediciones en continuo'!BK7&lt;&gt;0,'Mediciones en continuo'!BK7,'Mediciones periodicas'!CG4)</f>
        <v>0</v>
      </c>
      <c r="AQ5" s="281">
        <f>IF('Mediciones en continuo'!BL7&lt;&gt;0,'Mediciones en continuo'!BL7,'Mediciones periodicas'!CH4)</f>
        <v>0</v>
      </c>
      <c r="AR5" s="281">
        <f>'Mediciones periodicas'!CI4</f>
        <v>0</v>
      </c>
      <c r="AS5" s="281">
        <f>'Mediciones periodicas'!CJ4</f>
        <v>0</v>
      </c>
      <c r="AT5" s="281">
        <f>'Mediciones periodicas'!CK4</f>
        <v>0</v>
      </c>
      <c r="AU5" s="281">
        <f>'Mediciones periodicas'!CL4</f>
        <v>0</v>
      </c>
      <c r="AV5" s="281">
        <f>'Mediciones periodicas'!CM4</f>
        <v>0</v>
      </c>
      <c r="AX5" s="20"/>
      <c r="AY5" s="1"/>
      <c r="AZ5" s="1"/>
      <c r="BA5" s="1"/>
      <c r="BB5" s="1"/>
      <c r="BC5" s="1"/>
      <c r="BD5" s="1"/>
      <c r="BE5" s="385"/>
    </row>
    <row r="6" spans="1:57" ht="12.6" customHeight="1" thickBot="1" x14ac:dyDescent="0.3">
      <c r="A6" s="146" t="s">
        <v>272</v>
      </c>
      <c r="B6" s="147" t="str">
        <f>IF(O24&lt;&gt;0,O24,IF(N32&lt;&gt;0,N32,""))</f>
        <v/>
      </c>
      <c r="C6" s="411" t="str">
        <f>IF(O24&lt;&gt;0,"MEDIDO",IF(N32&lt;&gt;0,"CALCULADO",""))</f>
        <v/>
      </c>
      <c r="D6" s="411" t="str">
        <f t="shared" si="0"/>
        <v/>
      </c>
      <c r="E6" s="411" t="str">
        <f t="shared" si="1"/>
        <v/>
      </c>
      <c r="F6" s="411" t="str">
        <f t="shared" si="2"/>
        <v/>
      </c>
      <c r="G6" s="412" t="str">
        <f>IF(C6="","",IF(C6="MEDIDO",IF(O22&gt;=O21,"Ver equipos medición continua","Ver informe mediciones periódicas"),"-"))</f>
        <v/>
      </c>
      <c r="H6" s="122"/>
      <c r="I6" s="288" t="s">
        <v>12</v>
      </c>
      <c r="J6" s="289">
        <f>J4+J5</f>
        <v>0</v>
      </c>
      <c r="K6" s="290">
        <f>K4+K5</f>
        <v>0</v>
      </c>
      <c r="L6" s="290">
        <f>L4+L5</f>
        <v>0</v>
      </c>
      <c r="M6" s="290">
        <f>M4+M5</f>
        <v>0</v>
      </c>
      <c r="N6" s="290">
        <f t="shared" ref="N6:AO6" si="3">N4+N5</f>
        <v>0</v>
      </c>
      <c r="O6" s="290">
        <f t="shared" si="3"/>
        <v>0</v>
      </c>
      <c r="P6" s="290">
        <f t="shared" si="3"/>
        <v>0</v>
      </c>
      <c r="Q6" s="290">
        <f t="shared" si="3"/>
        <v>0</v>
      </c>
      <c r="R6" s="290">
        <f t="shared" si="3"/>
        <v>0</v>
      </c>
      <c r="S6" s="290">
        <f t="shared" si="3"/>
        <v>0</v>
      </c>
      <c r="T6" s="290">
        <f t="shared" si="3"/>
        <v>0</v>
      </c>
      <c r="U6" s="290">
        <f t="shared" si="3"/>
        <v>0</v>
      </c>
      <c r="V6" s="290">
        <f t="shared" si="3"/>
        <v>0</v>
      </c>
      <c r="W6" s="290">
        <f t="shared" si="3"/>
        <v>0</v>
      </c>
      <c r="X6" s="290">
        <f t="shared" si="3"/>
        <v>0</v>
      </c>
      <c r="Y6" s="290">
        <f t="shared" si="3"/>
        <v>0</v>
      </c>
      <c r="Z6" s="290">
        <f t="shared" si="3"/>
        <v>0</v>
      </c>
      <c r="AA6" s="290">
        <f t="shared" si="3"/>
        <v>0</v>
      </c>
      <c r="AB6" s="290">
        <f t="shared" si="3"/>
        <v>0</v>
      </c>
      <c r="AC6" s="290">
        <f t="shared" si="3"/>
        <v>0</v>
      </c>
      <c r="AD6" s="290">
        <f t="shared" si="3"/>
        <v>0</v>
      </c>
      <c r="AE6" s="290">
        <f t="shared" si="3"/>
        <v>0</v>
      </c>
      <c r="AF6" s="290">
        <f t="shared" si="3"/>
        <v>0</v>
      </c>
      <c r="AG6" s="359">
        <f t="shared" si="3"/>
        <v>0</v>
      </c>
      <c r="AH6" s="359">
        <f t="shared" si="3"/>
        <v>0</v>
      </c>
      <c r="AI6" s="359">
        <f t="shared" si="3"/>
        <v>0</v>
      </c>
      <c r="AJ6" s="359">
        <f t="shared" si="3"/>
        <v>0</v>
      </c>
      <c r="AK6" s="359">
        <f t="shared" si="3"/>
        <v>0</v>
      </c>
      <c r="AL6" s="359">
        <f t="shared" si="3"/>
        <v>0</v>
      </c>
      <c r="AM6" s="359">
        <f t="shared" si="3"/>
        <v>0</v>
      </c>
      <c r="AN6" s="359">
        <f t="shared" si="3"/>
        <v>0</v>
      </c>
      <c r="AO6" s="401">
        <f t="shared" si="3"/>
        <v>0</v>
      </c>
      <c r="AP6" s="402">
        <f t="shared" ref="AP6:AV6" si="4">AP4+AP5</f>
        <v>0</v>
      </c>
      <c r="AQ6" s="359">
        <f t="shared" si="4"/>
        <v>0</v>
      </c>
      <c r="AR6" s="359">
        <f t="shared" si="4"/>
        <v>0</v>
      </c>
      <c r="AS6" s="359">
        <f t="shared" si="4"/>
        <v>0</v>
      </c>
      <c r="AT6" s="359">
        <f t="shared" si="4"/>
        <v>0</v>
      </c>
      <c r="AU6" s="359">
        <f t="shared" si="4"/>
        <v>0</v>
      </c>
      <c r="AV6" s="359">
        <f t="shared" si="4"/>
        <v>0</v>
      </c>
      <c r="AX6" s="445" t="s">
        <v>391</v>
      </c>
      <c r="AY6" s="715" t="s">
        <v>392</v>
      </c>
      <c r="AZ6" s="715"/>
      <c r="BA6" s="715"/>
      <c r="BB6" s="715"/>
      <c r="BC6" s="715"/>
      <c r="BD6" s="715"/>
      <c r="BE6" s="716"/>
    </row>
    <row r="7" spans="1:57" ht="12.6" customHeight="1" thickBot="1" x14ac:dyDescent="0.3">
      <c r="A7" s="146" t="s">
        <v>359</v>
      </c>
      <c r="B7" s="147" t="str">
        <f>IF(AP24&lt;&gt;0,AP24,IF(X35&lt;&gt;0,X35,""))</f>
        <v/>
      </c>
      <c r="C7" s="411" t="str">
        <f>IF(AP24&lt;&gt;0,"MEDIDO",IF(X35&lt;&gt;0,"CALCULADO",""))</f>
        <v/>
      </c>
      <c r="D7" s="411" t="str">
        <f t="shared" si="0"/>
        <v/>
      </c>
      <c r="E7" s="411" t="str">
        <f t="shared" si="1"/>
        <v/>
      </c>
      <c r="F7" s="411" t="str">
        <f t="shared" si="2"/>
        <v/>
      </c>
      <c r="G7" s="412" t="str">
        <f>IF(C7="","",IF(C7="MEDIDO",IF(AP22&gt;=AP21,"Ver equipos medición continua","Ver informe mediciones periódicas"),"-"))</f>
        <v/>
      </c>
      <c r="H7" s="122"/>
      <c r="I7" s="294" t="s">
        <v>165</v>
      </c>
      <c r="J7" s="281">
        <f>IF('Mediciones en continuo'!AE9&lt;&gt;0,'Mediciones en continuo'!AE9,'Mediciones periodicas'!BA6)</f>
        <v>0</v>
      </c>
      <c r="K7" s="281">
        <f>IF('Mediciones en continuo'!AF9&lt;&gt;0,'Mediciones en continuo'!AF9,'Mediciones periodicas'!BB6)</f>
        <v>0</v>
      </c>
      <c r="L7" s="281">
        <f>IF('Mediciones en continuo'!AG9&lt;&gt;0,'Mediciones en continuo'!AG9,'Mediciones periodicas'!BC6)</f>
        <v>0</v>
      </c>
      <c r="M7" s="273"/>
      <c r="N7" s="273"/>
      <c r="O7" s="273"/>
      <c r="P7" s="273"/>
      <c r="Q7" s="273"/>
      <c r="R7" s="273"/>
      <c r="S7" s="273"/>
      <c r="T7" s="273"/>
      <c r="U7" s="273"/>
      <c r="V7" s="273"/>
      <c r="W7" s="273"/>
      <c r="X7" s="273"/>
      <c r="Y7" s="273"/>
      <c r="Z7" s="273"/>
      <c r="AA7" s="273"/>
      <c r="AB7" s="180"/>
      <c r="AC7" s="181"/>
      <c r="AD7" s="181"/>
      <c r="AE7" s="181"/>
      <c r="AF7" s="181"/>
      <c r="AG7" s="181"/>
      <c r="AH7" s="196"/>
      <c r="AI7" s="196"/>
      <c r="AJ7" s="196"/>
      <c r="AK7" s="196"/>
      <c r="AL7" s="196"/>
      <c r="AM7" s="196"/>
      <c r="AN7" s="196"/>
      <c r="AO7" s="196"/>
      <c r="AP7" s="182"/>
      <c r="AQ7" s="182"/>
      <c r="AR7" s="182"/>
      <c r="AS7" s="182"/>
      <c r="AT7" s="182"/>
      <c r="AU7" s="182"/>
      <c r="AV7" s="182"/>
      <c r="AX7" s="20"/>
      <c r="AY7" s="715"/>
      <c r="AZ7" s="715"/>
      <c r="BA7" s="715"/>
      <c r="BB7" s="715"/>
      <c r="BC7" s="715"/>
      <c r="BD7" s="715"/>
      <c r="BE7" s="716"/>
    </row>
    <row r="8" spans="1:57" ht="12.6" customHeight="1" thickBot="1" x14ac:dyDescent="0.3">
      <c r="A8" s="146" t="s">
        <v>360</v>
      </c>
      <c r="B8" s="147" t="str">
        <f>IF(AQ24&lt;&gt;0,AQ24,IF(Y35&lt;&gt;0,Y35,""))</f>
        <v/>
      </c>
      <c r="C8" s="411" t="str">
        <f>IF(AQ24&lt;&gt;0,"MEDIDO",IF(Y35&lt;&gt;0,"CALCULADO",""))</f>
        <v/>
      </c>
      <c r="D8" s="411" t="str">
        <f t="shared" si="0"/>
        <v/>
      </c>
      <c r="E8" s="411" t="str">
        <f t="shared" si="1"/>
        <v/>
      </c>
      <c r="F8" s="411" t="str">
        <f t="shared" si="2"/>
        <v/>
      </c>
      <c r="G8" s="412" t="str">
        <f>IF(C8="","",IF(C8="MEDIDO",IF(AQ22&gt;=AQ21,"Ver equipos medición continua","Ver informe mediciones periódicas"),"-"))</f>
        <v/>
      </c>
      <c r="I8" s="294" t="s">
        <v>166</v>
      </c>
      <c r="J8" s="281">
        <f>IF('Mediciones en continuo'!AE10&lt;&gt;0,'Mediciones en continuo'!AE10,'Mediciones periodicas'!BA7)</f>
        <v>0</v>
      </c>
      <c r="K8" s="281">
        <f>IF('Mediciones en continuo'!AF10&lt;&gt;0,'Mediciones en continuo'!AF10,'Mediciones periodicas'!BB7)</f>
        <v>0</v>
      </c>
      <c r="L8" s="281">
        <f>IF('Mediciones en continuo'!AG10&lt;&gt;0,'Mediciones en continuo'!AG10,'Mediciones periodicas'!BC7)</f>
        <v>0</v>
      </c>
      <c r="M8" s="273"/>
      <c r="N8" s="273"/>
      <c r="O8" s="273"/>
      <c r="P8" s="273"/>
      <c r="Q8" s="273"/>
      <c r="R8" s="273"/>
      <c r="S8" s="273"/>
      <c r="T8" s="273"/>
      <c r="U8" s="273"/>
      <c r="V8" s="273"/>
      <c r="W8" s="273"/>
      <c r="X8" s="273"/>
      <c r="Y8" s="273"/>
      <c r="Z8" s="273"/>
      <c r="AA8" s="273"/>
      <c r="AB8" s="180"/>
      <c r="AC8" s="181"/>
      <c r="AD8" s="181"/>
      <c r="AE8" s="181"/>
      <c r="AF8" s="181"/>
      <c r="AG8" s="181"/>
      <c r="AH8" s="196"/>
      <c r="AI8" s="196"/>
      <c r="AJ8" s="196"/>
      <c r="AK8" s="196"/>
      <c r="AL8" s="196"/>
      <c r="AM8" s="196"/>
      <c r="AN8" s="196"/>
      <c r="AO8" s="196"/>
      <c r="AP8" s="182"/>
      <c r="AQ8" s="182"/>
      <c r="AR8" s="182"/>
      <c r="AS8" s="182"/>
      <c r="AT8" s="182"/>
      <c r="AU8" s="182"/>
      <c r="AV8" s="182"/>
      <c r="AX8" s="20"/>
      <c r="AY8" s="715"/>
      <c r="AZ8" s="715"/>
      <c r="BA8" s="715"/>
      <c r="BB8" s="715"/>
      <c r="BC8" s="715"/>
      <c r="BD8" s="715"/>
      <c r="BE8" s="716"/>
    </row>
    <row r="9" spans="1:57" ht="12.6" customHeight="1" thickBot="1" x14ac:dyDescent="0.3">
      <c r="A9" s="146" t="s">
        <v>361</v>
      </c>
      <c r="B9" s="147" t="str">
        <f>IF(AO24&lt;&gt;0,AO24,IF(W35&lt;&gt;0,W35,""))</f>
        <v/>
      </c>
      <c r="C9" s="411" t="str">
        <f>IF(AO24&lt;&gt;0,"MEDIDO",IF(W35&lt;&gt;0,"CALCULADO",""))</f>
        <v/>
      </c>
      <c r="D9" s="411" t="str">
        <f t="shared" si="0"/>
        <v/>
      </c>
      <c r="E9" s="411" t="str">
        <f t="shared" si="1"/>
        <v/>
      </c>
      <c r="F9" s="411" t="str">
        <f t="shared" si="2"/>
        <v/>
      </c>
      <c r="G9" s="440" t="str">
        <f>IF(C9="","",IF(C9="MEDIDO","Ver informe mediciones periódicas","-"))</f>
        <v/>
      </c>
      <c r="I9" s="302" t="s">
        <v>12</v>
      </c>
      <c r="J9" s="303">
        <f>J7+J8</f>
        <v>0</v>
      </c>
      <c r="K9" s="304">
        <f t="shared" ref="K9:L9" si="5">K7+K8</f>
        <v>0</v>
      </c>
      <c r="L9" s="305">
        <f t="shared" si="5"/>
        <v>0</v>
      </c>
      <c r="M9" s="273"/>
      <c r="N9" s="273"/>
      <c r="O9" s="273"/>
      <c r="P9" s="273"/>
      <c r="Q9" s="273"/>
      <c r="R9" s="273"/>
      <c r="S9" s="273"/>
      <c r="T9" s="273"/>
      <c r="U9" s="273"/>
      <c r="V9" s="273"/>
      <c r="W9" s="273"/>
      <c r="X9" s="273"/>
      <c r="Y9" s="273"/>
      <c r="Z9" s="273"/>
      <c r="AA9" s="273"/>
      <c r="AB9" s="180"/>
      <c r="AC9" s="181"/>
      <c r="AD9" s="181"/>
      <c r="AE9" s="181"/>
      <c r="AF9" s="181"/>
      <c r="AG9" s="181"/>
      <c r="AH9" s="196"/>
      <c r="AI9" s="196"/>
      <c r="AJ9" s="196"/>
      <c r="AK9" s="196"/>
      <c r="AL9" s="196"/>
      <c r="AM9" s="196"/>
      <c r="AN9" s="196"/>
      <c r="AO9" s="196"/>
      <c r="AP9" s="182"/>
      <c r="AQ9" s="182"/>
      <c r="AR9" s="182"/>
      <c r="AS9" s="182"/>
      <c r="AT9" s="182"/>
      <c r="AU9" s="182"/>
      <c r="AV9" s="182"/>
      <c r="AX9" s="20"/>
      <c r="AY9" s="715"/>
      <c r="AZ9" s="715"/>
      <c r="BA9" s="715"/>
      <c r="BB9" s="715"/>
      <c r="BC9" s="715"/>
      <c r="BD9" s="715"/>
      <c r="BE9" s="716"/>
    </row>
    <row r="10" spans="1:57" ht="12.6" customHeight="1" thickBot="1" x14ac:dyDescent="0.3">
      <c r="A10" s="146" t="s">
        <v>362</v>
      </c>
      <c r="B10" s="147" t="str">
        <f>IF(I63&lt;&gt;0,I63,"")</f>
        <v/>
      </c>
      <c r="C10" s="411" t="str">
        <f>IF(B10="","","CALCULADO")</f>
        <v/>
      </c>
      <c r="D10" s="411" t="str">
        <f>IF(C10="","","SSC")</f>
        <v/>
      </c>
      <c r="E10" s="411" t="str">
        <f>IF(C10="","","Factores de Emisión")</f>
        <v/>
      </c>
      <c r="F10" s="436" t="str">
        <f>IF(C10="","","IPCC e Inventario Nacional")</f>
        <v/>
      </c>
      <c r="G10" s="441" t="str">
        <f>IF(C10="","","-")</f>
        <v/>
      </c>
      <c r="I10" s="294" t="s">
        <v>167</v>
      </c>
      <c r="J10" s="281">
        <f>IF('Mediciones en continuo'!AE12&lt;&gt;0,'Mediciones en continuo'!AE12,'Mediciones periodicas'!BA9)</f>
        <v>0</v>
      </c>
      <c r="K10" s="281">
        <f>IF('Mediciones en continuo'!AF12&lt;&gt;0,'Mediciones en continuo'!AF12,'Mediciones periodicas'!BB9)</f>
        <v>0</v>
      </c>
      <c r="L10" s="281">
        <f>IF('Mediciones en continuo'!AG12&lt;&gt;0,'Mediciones en continuo'!AG12,'Mediciones periodicas'!BC9)</f>
        <v>0</v>
      </c>
      <c r="M10" s="273"/>
      <c r="N10" s="273"/>
      <c r="O10" s="273"/>
      <c r="P10" s="273"/>
      <c r="Q10" s="273"/>
      <c r="R10" s="273"/>
      <c r="S10" s="273"/>
      <c r="T10" s="273"/>
      <c r="U10" s="273"/>
      <c r="V10" s="273"/>
      <c r="W10" s="273"/>
      <c r="X10" s="273"/>
      <c r="Y10" s="273"/>
      <c r="Z10" s="273"/>
      <c r="AA10" s="273"/>
      <c r="AB10" s="180"/>
      <c r="AC10" s="181"/>
      <c r="AD10" s="181"/>
      <c r="AE10" s="181"/>
      <c r="AF10" s="181"/>
      <c r="AG10" s="181"/>
      <c r="AH10" s="196"/>
      <c r="AI10" s="196"/>
      <c r="AJ10" s="196"/>
      <c r="AK10" s="196"/>
      <c r="AL10" s="196"/>
      <c r="AM10" s="196"/>
      <c r="AN10" s="196"/>
      <c r="AO10" s="196"/>
      <c r="AP10" s="182"/>
      <c r="AQ10" s="182"/>
      <c r="AR10" s="182"/>
      <c r="AS10" s="182"/>
      <c r="AT10" s="182"/>
      <c r="AU10" s="182"/>
      <c r="AV10" s="182"/>
      <c r="AX10" s="20"/>
      <c r="AY10" s="715"/>
      <c r="AZ10" s="715"/>
      <c r="BA10" s="715"/>
      <c r="BB10" s="715"/>
      <c r="BC10" s="715"/>
      <c r="BD10" s="715"/>
      <c r="BE10" s="716"/>
    </row>
    <row r="11" spans="1:57" ht="12.6" customHeight="1" thickBot="1" x14ac:dyDescent="0.3">
      <c r="A11" s="435" t="s">
        <v>390</v>
      </c>
      <c r="B11" s="147" t="str">
        <f>IF('Datos Generales'!J8&lt;&gt;0,'Datos Generales'!J8*1000,"")</f>
        <v/>
      </c>
      <c r="C11" s="436" t="str">
        <f>IF(B11="","","CALCULADO")</f>
        <v/>
      </c>
      <c r="D11" s="436" t="str">
        <f>IF(C11="","","PER")</f>
        <v/>
      </c>
      <c r="E11" s="436" t="str">
        <f>IF(C11="","","Factores de Emisión")</f>
        <v/>
      </c>
      <c r="F11" s="436" t="str">
        <f>IF(C11="","","Reglamento (UE) 2018/2066")</f>
        <v/>
      </c>
      <c r="G11" s="441" t="str">
        <f>IF(C11="","","-")</f>
        <v/>
      </c>
      <c r="H11" s="122"/>
      <c r="I11" s="294" t="s">
        <v>168</v>
      </c>
      <c r="J11" s="281">
        <f>IF('Mediciones en continuo'!AE13&lt;&gt;0,'Mediciones en continuo'!AE13,'Mediciones periodicas'!BA10)</f>
        <v>0</v>
      </c>
      <c r="K11" s="281">
        <f>IF('Mediciones en continuo'!AF13&lt;&gt;0,'Mediciones en continuo'!AF13,'Mediciones periodicas'!BB10)</f>
        <v>0</v>
      </c>
      <c r="L11" s="281">
        <f>IF('Mediciones en continuo'!AG13&lt;&gt;0,'Mediciones en continuo'!AG13,'Mediciones periodicas'!BC10)</f>
        <v>0</v>
      </c>
      <c r="M11" s="273"/>
      <c r="N11" s="273"/>
      <c r="O11" s="273"/>
      <c r="P11" s="273"/>
      <c r="Q11" s="273"/>
      <c r="R11" s="273"/>
      <c r="S11" s="273"/>
      <c r="T11" s="273"/>
      <c r="U11" s="273"/>
      <c r="V11" s="273"/>
      <c r="W11" s="273"/>
      <c r="X11" s="273"/>
      <c r="Y11" s="273"/>
      <c r="Z11" s="273"/>
      <c r="AA11" s="273"/>
      <c r="AB11" s="313"/>
      <c r="AC11" s="313"/>
      <c r="AD11" s="313"/>
      <c r="AE11" s="313"/>
      <c r="AF11" s="313"/>
      <c r="AG11" s="313"/>
      <c r="AH11" s="371"/>
      <c r="AI11" s="371"/>
      <c r="AJ11" s="371"/>
      <c r="AK11" s="371"/>
      <c r="AL11" s="371"/>
      <c r="AM11" s="371"/>
      <c r="AN11" s="371"/>
      <c r="AO11" s="371"/>
      <c r="AP11" s="273"/>
      <c r="AQ11" s="273"/>
      <c r="AR11" s="273"/>
      <c r="AS11" s="273"/>
      <c r="AT11" s="273"/>
      <c r="AU11" s="273"/>
      <c r="AV11" s="273"/>
      <c r="AX11" s="20"/>
      <c r="AY11" s="446"/>
      <c r="AZ11" s="446"/>
      <c r="BA11" s="446"/>
      <c r="BB11" s="446"/>
      <c r="BC11" s="446"/>
      <c r="BD11" s="446"/>
      <c r="BE11" s="447"/>
    </row>
    <row r="12" spans="1:57" ht="12.6" customHeight="1" thickBot="1" x14ac:dyDescent="0.3">
      <c r="A12" s="148" t="s">
        <v>151</v>
      </c>
      <c r="B12" s="149" t="str">
        <f>IF(N24&lt;&gt;0,N24,IF(M32&lt;&gt;0,M32,""))</f>
        <v/>
      </c>
      <c r="C12" s="413" t="str">
        <f>IF(N24&lt;&gt;0,"MEDIDO",IF(M32&lt;&gt;0,"CALCULADO",""))</f>
        <v/>
      </c>
      <c r="D12" s="413" t="str">
        <f>IF(C12="","",IF(C12="MEDIDO","OTH","SSC"))</f>
        <v/>
      </c>
      <c r="E12" s="413" t="str">
        <f>IF(C12="","",IF(C12="MEDIDO","-","Factores de Emisión"))</f>
        <v/>
      </c>
      <c r="F12" s="413" t="str">
        <f>IF(C12="","",IF(C12="MEDIDO","-","Guía OFICEMEN"))</f>
        <v/>
      </c>
      <c r="G12" s="414" t="str">
        <f>IF(C12="","",IF(C12="MEDIDO",IF(N22&gt;=N21,"Ver equipos medición continua","Ver informe mediciones periódicas"),"-"))</f>
        <v/>
      </c>
      <c r="H12" s="123"/>
      <c r="I12" s="294" t="s">
        <v>169</v>
      </c>
      <c r="J12" s="281">
        <f>IF('Mediciones en continuo'!AE14&lt;&gt;0,'Mediciones en continuo'!AE14,'Mediciones periodicas'!BA11)</f>
        <v>0</v>
      </c>
      <c r="K12" s="281">
        <f>IF('Mediciones en continuo'!AF14&lt;&gt;0,'Mediciones en continuo'!AF14,'Mediciones periodicas'!BB11)</f>
        <v>0</v>
      </c>
      <c r="L12" s="281">
        <f>IF('Mediciones en continuo'!AG14&lt;&gt;0,'Mediciones en continuo'!AG14,'Mediciones periodicas'!BC11)</f>
        <v>0</v>
      </c>
      <c r="M12" s="273"/>
      <c r="N12" s="273"/>
      <c r="O12" s="273"/>
      <c r="P12" s="273"/>
      <c r="Q12" s="273"/>
      <c r="R12" s="273"/>
      <c r="S12" s="273"/>
      <c r="T12" s="273"/>
      <c r="U12" s="273"/>
      <c r="V12" s="273"/>
      <c r="W12" s="273"/>
      <c r="X12" s="273"/>
      <c r="Y12" s="273"/>
      <c r="Z12" s="273"/>
      <c r="AA12" s="273"/>
      <c r="AB12" s="313"/>
      <c r="AC12" s="313"/>
      <c r="AD12" s="313"/>
      <c r="AE12" s="313"/>
      <c r="AF12" s="313"/>
      <c r="AG12" s="313"/>
      <c r="AH12" s="371"/>
      <c r="AI12" s="371"/>
      <c r="AJ12" s="371"/>
      <c r="AK12" s="371"/>
      <c r="AL12" s="371"/>
      <c r="AM12" s="371"/>
      <c r="AN12" s="371"/>
      <c r="AO12" s="371"/>
      <c r="AP12" s="273"/>
      <c r="AQ12" s="273"/>
      <c r="AR12" s="273"/>
      <c r="AS12" s="273"/>
      <c r="AT12" s="273"/>
      <c r="AU12" s="273"/>
      <c r="AV12" s="273"/>
      <c r="AX12" s="445" t="s">
        <v>391</v>
      </c>
      <c r="AY12" s="715" t="s">
        <v>393</v>
      </c>
      <c r="AZ12" s="715"/>
      <c r="BA12" s="715"/>
      <c r="BB12" s="715"/>
      <c r="BC12" s="715"/>
      <c r="BD12" s="715"/>
      <c r="BE12" s="716"/>
    </row>
    <row r="13" spans="1:57" ht="12.6" customHeight="1" thickTop="1" thickBot="1" x14ac:dyDescent="0.3">
      <c r="A13" s="141" t="s">
        <v>129</v>
      </c>
      <c r="B13" s="142"/>
      <c r="C13" s="415"/>
      <c r="D13" s="415"/>
      <c r="E13" s="416"/>
      <c r="F13" s="416"/>
      <c r="G13" s="417"/>
      <c r="I13" s="294" t="s">
        <v>170</v>
      </c>
      <c r="J13" s="281">
        <f>IF('Mediciones en continuo'!AE15&lt;&gt;0,'Mediciones en continuo'!AE15,'Mediciones periodicas'!BA12)</f>
        <v>0</v>
      </c>
      <c r="K13" s="281">
        <f>IF('Mediciones en continuo'!AF15&lt;&gt;0,'Mediciones en continuo'!AF15,'Mediciones periodicas'!BB12)</f>
        <v>0</v>
      </c>
      <c r="L13" s="281">
        <f>IF('Mediciones en continuo'!AG15&lt;&gt;0,'Mediciones en continuo'!AG15,'Mediciones periodicas'!BC12)</f>
        <v>0</v>
      </c>
      <c r="M13" s="273"/>
      <c r="N13" s="273"/>
      <c r="O13" s="273"/>
      <c r="P13" s="273"/>
      <c r="Q13" s="273"/>
      <c r="R13" s="273"/>
      <c r="S13" s="273"/>
      <c r="T13" s="273"/>
      <c r="U13" s="273"/>
      <c r="V13" s="273"/>
      <c r="W13" s="273"/>
      <c r="X13" s="273"/>
      <c r="Y13" s="273"/>
      <c r="Z13" s="273"/>
      <c r="AA13" s="273"/>
      <c r="AB13" s="313"/>
      <c r="AC13" s="313"/>
      <c r="AD13" s="313"/>
      <c r="AE13" s="313"/>
      <c r="AF13" s="313"/>
      <c r="AG13" s="313"/>
      <c r="AH13" s="371"/>
      <c r="AI13" s="371"/>
      <c r="AJ13" s="371"/>
      <c r="AK13" s="371"/>
      <c r="AL13" s="371"/>
      <c r="AM13" s="371"/>
      <c r="AN13" s="371"/>
      <c r="AO13" s="371"/>
      <c r="AP13" s="273"/>
      <c r="AQ13" s="273"/>
      <c r="AR13" s="273"/>
      <c r="AS13" s="273"/>
      <c r="AT13" s="273"/>
      <c r="AU13" s="273"/>
      <c r="AV13" s="273"/>
      <c r="AX13" s="20"/>
      <c r="AY13" s="715"/>
      <c r="AZ13" s="715"/>
      <c r="BA13" s="715"/>
      <c r="BB13" s="715"/>
      <c r="BC13" s="715"/>
      <c r="BD13" s="715"/>
      <c r="BE13" s="716"/>
    </row>
    <row r="14" spans="1:57" ht="12.6" customHeight="1" thickTop="1" thickBot="1" x14ac:dyDescent="0.3">
      <c r="A14" s="144" t="s">
        <v>149</v>
      </c>
      <c r="B14" s="145" t="str">
        <f>IF(J24&lt;&gt;0,J24,IF(I32&lt;&gt;0,I32,""))</f>
        <v/>
      </c>
      <c r="C14" s="409" t="str">
        <f>IF(J24&lt;&gt;0,"MEDIDO",IF(I32&lt;&gt;0,"CALCULADO",""))</f>
        <v/>
      </c>
      <c r="D14" s="432" t="str">
        <f>IF(C14="","",IF(C14="MEDIDO","OTH","SSC"))</f>
        <v/>
      </c>
      <c r="E14" s="409" t="str">
        <f>IF(C14="","",IF(C14="MEDIDO","-","Factores de Emisión"))</f>
        <v/>
      </c>
      <c r="F14" s="409" t="str">
        <f>IF(C14="","",IF(C14="MEDIDO","-","EMEP/CORINAIR"))</f>
        <v/>
      </c>
      <c r="G14" s="410" t="str">
        <f>IF(C14="","",IF(C14="MEDIDO",IF(J22&gt;=J21,"Ver equipos medición continua","Ver informe mediciones periódicas"),"-"))</f>
        <v/>
      </c>
      <c r="I14" s="294" t="s">
        <v>171</v>
      </c>
      <c r="J14" s="281">
        <f>IF('Mediciones en continuo'!AE16&lt;&gt;0,'Mediciones en continuo'!AE16,'Mediciones periodicas'!BA13)</f>
        <v>0</v>
      </c>
      <c r="K14" s="281">
        <f>IF('Mediciones en continuo'!AF16&lt;&gt;0,'Mediciones en continuo'!AF16,'Mediciones periodicas'!BB13)</f>
        <v>0</v>
      </c>
      <c r="L14" s="281">
        <f>IF('Mediciones en continuo'!AG16&lt;&gt;0,'Mediciones en continuo'!AG16,'Mediciones periodicas'!BC13)</f>
        <v>0</v>
      </c>
      <c r="M14" s="273"/>
      <c r="N14" s="273"/>
      <c r="O14" s="273"/>
      <c r="P14" s="273"/>
      <c r="Q14" s="273"/>
      <c r="R14" s="273"/>
      <c r="S14" s="273"/>
      <c r="T14" s="273"/>
      <c r="U14" s="273"/>
      <c r="V14" s="273"/>
      <c r="W14" s="273"/>
      <c r="X14" s="273"/>
      <c r="Y14" s="273"/>
      <c r="Z14" s="273"/>
      <c r="AA14" s="273"/>
      <c r="AB14" s="313"/>
      <c r="AC14" s="313"/>
      <c r="AD14" s="313"/>
      <c r="AE14" s="313"/>
      <c r="AF14" s="313"/>
      <c r="AG14" s="313"/>
      <c r="AH14" s="371"/>
      <c r="AI14" s="371"/>
      <c r="AJ14" s="371"/>
      <c r="AK14" s="371"/>
      <c r="AL14" s="371"/>
      <c r="AM14" s="371"/>
      <c r="AN14" s="371"/>
      <c r="AO14" s="371"/>
      <c r="AP14" s="273"/>
      <c r="AQ14" s="273"/>
      <c r="AR14" s="273"/>
      <c r="AS14" s="273"/>
      <c r="AT14" s="273"/>
      <c r="AU14" s="273"/>
      <c r="AV14" s="273"/>
      <c r="AX14" s="20"/>
      <c r="AY14" s="715"/>
      <c r="AZ14" s="715"/>
      <c r="BA14" s="715"/>
      <c r="BB14" s="715"/>
      <c r="BC14" s="715"/>
      <c r="BD14" s="715"/>
      <c r="BE14" s="716"/>
    </row>
    <row r="15" spans="1:57" ht="12.6" customHeight="1" thickBot="1" x14ac:dyDescent="0.3">
      <c r="A15" s="146" t="s">
        <v>363</v>
      </c>
      <c r="B15" s="147" t="str">
        <f>IF(K24&lt;&gt;0,K24,IF(J32&lt;&gt;0,J32,""))</f>
        <v/>
      </c>
      <c r="C15" s="411" t="str">
        <f>IF(K24&lt;&gt;0,"MEDIDO",IF(J32&lt;&gt;0,"CALCULADO",""))</f>
        <v/>
      </c>
      <c r="D15" s="434" t="str">
        <f>IF(C15="","",IF(C15="MEDIDO","OTH","SSC"))</f>
        <v/>
      </c>
      <c r="E15" s="411" t="str">
        <f>IF(C15="","",IF(C15="MEDIDO","-","Factores de Emisión"))</f>
        <v/>
      </c>
      <c r="F15" s="411" t="str">
        <f>IF(C15="","",IF(C15="MEDIDO","-","EMEP/CORINAIR"))</f>
        <v/>
      </c>
      <c r="G15" s="412" t="str">
        <f>IF(C15="","",IF(C15="MEDIDO",IF(K22&gt;=K21,"Ver equipos medición continua","Ver informe mediciones periódicas"),"-"))</f>
        <v/>
      </c>
      <c r="I15" s="294" t="s">
        <v>172</v>
      </c>
      <c r="J15" s="281">
        <f>IF('Mediciones en continuo'!AE17&lt;&gt;0,'Mediciones en continuo'!AE17,'Mediciones periodicas'!BA14)</f>
        <v>0</v>
      </c>
      <c r="K15" s="281">
        <f>IF('Mediciones en continuo'!AF17&lt;&gt;0,'Mediciones en continuo'!AF17,'Mediciones periodicas'!BB14)</f>
        <v>0</v>
      </c>
      <c r="L15" s="281">
        <f>IF('Mediciones en continuo'!AG17&lt;&gt;0,'Mediciones en continuo'!AG17,'Mediciones periodicas'!BC14)</f>
        <v>0</v>
      </c>
      <c r="M15" s="273"/>
      <c r="N15" s="273"/>
      <c r="O15" s="273"/>
      <c r="P15" s="273"/>
      <c r="Q15" s="273"/>
      <c r="R15" s="273"/>
      <c r="S15" s="273"/>
      <c r="T15" s="273"/>
      <c r="U15" s="273"/>
      <c r="V15" s="273"/>
      <c r="W15" s="273"/>
      <c r="X15" s="273"/>
      <c r="Y15" s="273"/>
      <c r="Z15" s="273"/>
      <c r="AA15" s="273"/>
      <c r="AB15" s="313"/>
      <c r="AC15" s="313"/>
      <c r="AD15" s="313"/>
      <c r="AE15" s="313"/>
      <c r="AF15" s="313"/>
      <c r="AG15" s="313"/>
      <c r="AH15" s="371"/>
      <c r="AI15" s="371"/>
      <c r="AJ15" s="371"/>
      <c r="AK15" s="371"/>
      <c r="AL15" s="371"/>
      <c r="AM15" s="371"/>
      <c r="AN15" s="371"/>
      <c r="AO15" s="371"/>
      <c r="AP15" s="273"/>
      <c r="AQ15" s="273"/>
      <c r="AR15" s="273"/>
      <c r="AS15" s="273"/>
      <c r="AT15" s="273"/>
      <c r="AU15" s="273"/>
      <c r="AV15" s="273"/>
      <c r="AX15" s="20"/>
      <c r="AY15" s="715"/>
      <c r="AZ15" s="715"/>
      <c r="BA15" s="715"/>
      <c r="BB15" s="715"/>
      <c r="BC15" s="715"/>
      <c r="BD15" s="715"/>
      <c r="BE15" s="716"/>
    </row>
    <row r="16" spans="1:57" ht="12.6" customHeight="1" thickBot="1" x14ac:dyDescent="0.3">
      <c r="A16" s="148" t="s">
        <v>364</v>
      </c>
      <c r="B16" s="149" t="str">
        <f>IF(L24&lt;&gt;0,L24,IF(K32&lt;&gt;0,K32,""))</f>
        <v/>
      </c>
      <c r="C16" s="413" t="str">
        <f>IF(L24&lt;&gt;0,"MEDIDO",IF(K32&lt;&gt;0,"CALCULADO",""))</f>
        <v/>
      </c>
      <c r="D16" s="433" t="str">
        <f>IF(C16="","",IF(C16="MEDIDO","OTH","SSC"))</f>
        <v/>
      </c>
      <c r="E16" s="413" t="str">
        <f>IF(C16="","",IF(C16="MEDIDO","-","Factores de Emisión"))</f>
        <v/>
      </c>
      <c r="F16" s="413" t="str">
        <f>IF(C16="","",IF(C16="MEDIDO","-","EMEP/CORINAIR"))</f>
        <v/>
      </c>
      <c r="G16" s="414" t="str">
        <f>IF(C16="","",IF(C16="MEDIDO",IF(L22&gt;=L21,"Ver equipos medición continua","Ver informe mediciones periódicas"),"-"))</f>
        <v/>
      </c>
      <c r="I16" s="294" t="s">
        <v>173</v>
      </c>
      <c r="J16" s="281">
        <f>IF('Mediciones en continuo'!AE18&lt;&gt;0,'Mediciones en continuo'!AE18,'Mediciones periodicas'!BA15)</f>
        <v>0</v>
      </c>
      <c r="K16" s="281">
        <f>IF('Mediciones en continuo'!AF18&lt;&gt;0,'Mediciones en continuo'!AF18,'Mediciones periodicas'!BB15)</f>
        <v>0</v>
      </c>
      <c r="L16" s="281">
        <f>IF('Mediciones en continuo'!AG18&lt;&gt;0,'Mediciones en continuo'!AG18,'Mediciones periodicas'!BC15)</f>
        <v>0</v>
      </c>
      <c r="M16" s="273"/>
      <c r="N16" s="273"/>
      <c r="O16" s="273"/>
      <c r="P16" s="273"/>
      <c r="Q16" s="273"/>
      <c r="R16" s="273"/>
      <c r="S16" s="273"/>
      <c r="T16" s="273"/>
      <c r="U16" s="273"/>
      <c r="V16" s="273"/>
      <c r="W16" s="273"/>
      <c r="X16" s="273"/>
      <c r="Y16" s="273"/>
      <c r="Z16" s="273"/>
      <c r="AA16" s="273"/>
      <c r="AB16" s="313"/>
      <c r="AC16" s="313"/>
      <c r="AD16" s="313"/>
      <c r="AE16" s="313"/>
      <c r="AF16" s="313"/>
      <c r="AG16" s="313"/>
      <c r="AH16" s="371"/>
      <c r="AI16" s="371"/>
      <c r="AJ16" s="371"/>
      <c r="AK16" s="371"/>
      <c r="AL16" s="371"/>
      <c r="AM16" s="371"/>
      <c r="AN16" s="371"/>
      <c r="AO16" s="371"/>
      <c r="AP16" s="273"/>
      <c r="AQ16" s="273"/>
      <c r="AR16" s="273"/>
      <c r="AS16" s="273"/>
      <c r="AT16" s="273"/>
      <c r="AU16" s="273"/>
      <c r="AV16" s="273"/>
      <c r="AX16" s="20"/>
      <c r="AY16" s="715"/>
      <c r="AZ16" s="715"/>
      <c r="BA16" s="715"/>
      <c r="BB16" s="715"/>
      <c r="BC16" s="715"/>
      <c r="BD16" s="715"/>
      <c r="BE16" s="716"/>
    </row>
    <row r="17" spans="1:57" ht="12.6" customHeight="1" thickTop="1" thickBot="1" x14ac:dyDescent="0.3">
      <c r="A17" s="150" t="s">
        <v>130</v>
      </c>
      <c r="B17" s="142"/>
      <c r="C17" s="415"/>
      <c r="D17" s="415"/>
      <c r="E17" s="415"/>
      <c r="F17" s="415"/>
      <c r="G17" s="417"/>
      <c r="I17" s="294" t="s">
        <v>174</v>
      </c>
      <c r="J17" s="281">
        <f>IF('Mediciones en continuo'!AE19&lt;&gt;0,'Mediciones en continuo'!AE19,'Mediciones periodicas'!BA16)</f>
        <v>0</v>
      </c>
      <c r="K17" s="281">
        <f>IF('Mediciones en continuo'!AF19&lt;&gt;0,'Mediciones en continuo'!AF19,'Mediciones periodicas'!BB16)</f>
        <v>0</v>
      </c>
      <c r="L17" s="281">
        <f>IF('Mediciones en continuo'!AG19&lt;&gt;0,'Mediciones en continuo'!AG19,'Mediciones periodicas'!BC16)</f>
        <v>0</v>
      </c>
      <c r="M17" s="273"/>
      <c r="N17" s="273"/>
      <c r="O17" s="273"/>
      <c r="P17" s="273"/>
      <c r="Q17" s="273"/>
      <c r="R17" s="273"/>
      <c r="S17" s="273"/>
      <c r="T17" s="273"/>
      <c r="U17" s="273"/>
      <c r="V17" s="273"/>
      <c r="W17" s="273"/>
      <c r="X17" s="273"/>
      <c r="Y17" s="273"/>
      <c r="Z17" s="273"/>
      <c r="AA17" s="273"/>
      <c r="AB17" s="313"/>
      <c r="AC17" s="313"/>
      <c r="AD17" s="313"/>
      <c r="AE17" s="313"/>
      <c r="AF17" s="313"/>
      <c r="AG17" s="313"/>
      <c r="AH17" s="371"/>
      <c r="AI17" s="371"/>
      <c r="AJ17" s="371"/>
      <c r="AK17" s="371"/>
      <c r="AL17" s="371"/>
      <c r="AM17" s="371"/>
      <c r="AN17" s="371"/>
      <c r="AO17" s="371"/>
      <c r="AP17" s="273"/>
      <c r="AQ17" s="273"/>
      <c r="AR17" s="273"/>
      <c r="AS17" s="273"/>
      <c r="AT17" s="273"/>
      <c r="AU17" s="273"/>
      <c r="AV17" s="273"/>
      <c r="AX17" s="20"/>
      <c r="AY17" s="1"/>
      <c r="AZ17" s="1"/>
      <c r="BA17" s="1"/>
      <c r="BB17" s="1"/>
      <c r="BC17" s="1"/>
      <c r="BD17" s="1"/>
      <c r="BE17" s="385"/>
    </row>
    <row r="18" spans="1:57" ht="12.6" customHeight="1" thickTop="1" thickBot="1" x14ac:dyDescent="0.3">
      <c r="A18" s="144" t="s">
        <v>154</v>
      </c>
      <c r="B18" s="151" t="str">
        <f>IF(Q24&lt;&gt;0,Q24,IF(P32&lt;&gt;0,P32,""))</f>
        <v/>
      </c>
      <c r="C18" s="418" t="str">
        <f>IF(Q24&lt;&gt;0,"MEDIDO",IF(P32&lt;&gt;0,"CALCULADO",""))</f>
        <v/>
      </c>
      <c r="D18" s="418" t="str">
        <f t="shared" ref="D18:D27" si="6">IF(C18="","",IF(C18="MEDIDO","OTH","SSC"))</f>
        <v/>
      </c>
      <c r="E18" s="418" t="str">
        <f t="shared" ref="E18:E30" si="7">IF(C18="","",IF(C18="MEDIDO","-","Factores de Emisión"))</f>
        <v/>
      </c>
      <c r="F18" s="418" t="str">
        <f t="shared" ref="F18:F30" si="8">IF(C18="","",IF(C18="MEDIDO","-","Guía OFICEMEN"))</f>
        <v/>
      </c>
      <c r="G18" s="410" t="str">
        <f>IF(C18="","",IF(C18="MEDIDO",IF(Q22&gt;=Q21,"Ver equipos medición continua","Ver informe mediciones periódicas"),"-"))</f>
        <v/>
      </c>
      <c r="I18" s="316" t="s">
        <v>175</v>
      </c>
      <c r="J18" s="281">
        <f>IF('Mediciones en continuo'!AE20&lt;&gt;0,'Mediciones en continuo'!AE20,'Mediciones periodicas'!BA17)</f>
        <v>0</v>
      </c>
      <c r="K18" s="281">
        <f>IF('Mediciones en continuo'!AF20&lt;&gt;0,'Mediciones en continuo'!AF20,'Mediciones periodicas'!BB17)</f>
        <v>0</v>
      </c>
      <c r="L18" s="281">
        <f>IF('Mediciones en continuo'!AG20&lt;&gt;0,'Mediciones en continuo'!AG20,'Mediciones periodicas'!BC17)</f>
        <v>0</v>
      </c>
      <c r="M18" s="273"/>
      <c r="N18" s="273"/>
      <c r="O18" s="273"/>
      <c r="P18" s="273"/>
      <c r="Q18" s="273"/>
      <c r="R18" s="273"/>
      <c r="S18" s="273"/>
      <c r="T18" s="273"/>
      <c r="U18" s="273"/>
      <c r="V18" s="273"/>
      <c r="W18" s="273"/>
      <c r="X18" s="273"/>
      <c r="Y18" s="273"/>
      <c r="Z18" s="273"/>
      <c r="AA18" s="273"/>
      <c r="AB18" s="313"/>
      <c r="AC18" s="313"/>
      <c r="AD18" s="313"/>
      <c r="AE18" s="313"/>
      <c r="AF18" s="313"/>
      <c r="AG18" s="313"/>
      <c r="AH18" s="371"/>
      <c r="AI18" s="371"/>
      <c r="AJ18" s="371"/>
      <c r="AK18" s="371"/>
      <c r="AL18" s="371"/>
      <c r="AM18" s="371"/>
      <c r="AN18" s="371"/>
      <c r="AO18" s="371"/>
      <c r="AP18" s="273"/>
      <c r="AQ18" s="273"/>
      <c r="AR18" s="273"/>
      <c r="AS18" s="273"/>
      <c r="AT18" s="273"/>
      <c r="AU18" s="273"/>
      <c r="AV18" s="273"/>
      <c r="AX18" s="20"/>
      <c r="AY18" s="448" t="s">
        <v>394</v>
      </c>
      <c r="AZ18" s="717" t="s">
        <v>395</v>
      </c>
      <c r="BA18" s="717"/>
      <c r="BB18" s="717"/>
      <c r="BC18" s="717"/>
      <c r="BD18" s="717"/>
      <c r="BE18" s="718"/>
    </row>
    <row r="19" spans="1:57" ht="12.6" customHeight="1" thickBot="1" x14ac:dyDescent="0.3">
      <c r="A19" s="146" t="s">
        <v>155</v>
      </c>
      <c r="B19" s="152" t="str">
        <f>IF(R24&lt;&gt;0,R24,IF(Q32&lt;&gt;0,Q32,""))</f>
        <v/>
      </c>
      <c r="C19" s="419" t="str">
        <f>IF(R24&lt;&gt;0,"MEDIDO",IF(Q32&lt;&gt;0,"CALCULADO",""))</f>
        <v/>
      </c>
      <c r="D19" s="419" t="str">
        <f t="shared" si="6"/>
        <v/>
      </c>
      <c r="E19" s="419" t="str">
        <f t="shared" si="7"/>
        <v/>
      </c>
      <c r="F19" s="419" t="str">
        <f t="shared" si="8"/>
        <v/>
      </c>
      <c r="G19" s="412" t="str">
        <f>IF(C19="","",IF(C19="MEDIDO",IF(R22&gt;=R21,"Ver equipos medición continua","Ver informe mediciones periódicas"),"-"))</f>
        <v/>
      </c>
      <c r="I19" s="317" t="s">
        <v>12</v>
      </c>
      <c r="J19" s="290">
        <f>SUM(J10:J18)</f>
        <v>0</v>
      </c>
      <c r="K19" s="318">
        <f t="shared" ref="K19:L19" si="9">SUM(K10:K18)</f>
        <v>0</v>
      </c>
      <c r="L19" s="319">
        <f t="shared" si="9"/>
        <v>0</v>
      </c>
      <c r="M19" s="273"/>
      <c r="N19" s="273"/>
      <c r="O19" s="273"/>
      <c r="P19" s="273"/>
      <c r="Q19" s="273"/>
      <c r="R19" s="273"/>
      <c r="S19" s="273"/>
      <c r="T19" s="273"/>
      <c r="U19" s="273"/>
      <c r="V19" s="273"/>
      <c r="W19" s="273"/>
      <c r="X19" s="273"/>
      <c r="Y19" s="273"/>
      <c r="Z19" s="273"/>
      <c r="AA19" s="273"/>
      <c r="AB19" s="313"/>
      <c r="AC19" s="313"/>
      <c r="AD19" s="313"/>
      <c r="AE19" s="313"/>
      <c r="AF19" s="313"/>
      <c r="AG19" s="313"/>
      <c r="AH19" s="371"/>
      <c r="AI19" s="371"/>
      <c r="AJ19" s="371"/>
      <c r="AK19" s="371"/>
      <c r="AL19" s="371"/>
      <c r="AM19" s="371"/>
      <c r="AN19" s="371"/>
      <c r="AO19" s="371"/>
      <c r="AP19" s="273"/>
      <c r="AQ19" s="273"/>
      <c r="AR19" s="273"/>
      <c r="AS19" s="273"/>
      <c r="AT19" s="273"/>
      <c r="AU19" s="273"/>
      <c r="AV19" s="273"/>
      <c r="AX19" s="20"/>
      <c r="AY19" s="1"/>
      <c r="AZ19" s="717"/>
      <c r="BA19" s="717"/>
      <c r="BB19" s="717"/>
      <c r="BC19" s="717"/>
      <c r="BD19" s="717"/>
      <c r="BE19" s="718"/>
    </row>
    <row r="20" spans="1:57" ht="12.6" customHeight="1" thickBot="1" x14ac:dyDescent="0.3">
      <c r="A20" s="146" t="s">
        <v>156</v>
      </c>
      <c r="B20" s="152" t="str">
        <f>IF(S24&lt;&gt;0,S24,IF(R32&lt;&gt;0,R32,""))</f>
        <v/>
      </c>
      <c r="C20" s="419" t="str">
        <f>IF(S24&gt;0,"MEDIDO",IF(R32&lt;&gt;0,"CALCULADO",""))</f>
        <v/>
      </c>
      <c r="D20" s="419" t="str">
        <f t="shared" si="6"/>
        <v/>
      </c>
      <c r="E20" s="419" t="str">
        <f t="shared" si="7"/>
        <v/>
      </c>
      <c r="F20" s="419" t="str">
        <f t="shared" si="8"/>
        <v/>
      </c>
      <c r="G20" s="412" t="str">
        <f>IF(C20="","",IF(C20="MEDIDO",IF(S22&gt;=S21,"Ver equipos medición continua","Ver informe mediciones periódicas"),"-"))</f>
        <v/>
      </c>
      <c r="I20" s="403"/>
      <c r="J20" s="404"/>
      <c r="K20" s="355"/>
      <c r="L20" s="355"/>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1"/>
      <c r="AO20" s="371"/>
      <c r="AP20" s="371"/>
      <c r="AQ20" s="371"/>
      <c r="AR20" s="371"/>
      <c r="AS20" s="371"/>
      <c r="AT20" s="371"/>
      <c r="AU20" s="371"/>
      <c r="AV20" s="371"/>
      <c r="AX20" s="20"/>
      <c r="AY20" s="1"/>
      <c r="AZ20" s="717"/>
      <c r="BA20" s="717"/>
      <c r="BB20" s="717"/>
      <c r="BC20" s="717"/>
      <c r="BD20" s="717"/>
      <c r="BE20" s="718"/>
    </row>
    <row r="21" spans="1:57" ht="12.6" customHeight="1" thickBot="1" x14ac:dyDescent="0.3">
      <c r="A21" s="146" t="s">
        <v>157</v>
      </c>
      <c r="B21" s="152" t="str">
        <f>IF(T24&lt;&gt;0,T24,IF(S32&lt;&gt;0,S32,""))</f>
        <v/>
      </c>
      <c r="C21" s="419" t="str">
        <f>IF(T24&lt;&gt;0,"MEDIDO",IF(S32&lt;&gt;0,"CALCULADO",""))</f>
        <v/>
      </c>
      <c r="D21" s="419" t="str">
        <f t="shared" si="6"/>
        <v/>
      </c>
      <c r="E21" s="419" t="str">
        <f t="shared" si="7"/>
        <v/>
      </c>
      <c r="F21" s="419" t="str">
        <f t="shared" si="8"/>
        <v/>
      </c>
      <c r="G21" s="412" t="str">
        <f>IF(C21="","",IF(C21="MEDIDO",IF(T22&gt;=T21,"Ver equipos medición continua","Ver informe mediciones periódicas"),"-"))</f>
        <v/>
      </c>
      <c r="I21" s="394" t="s">
        <v>383</v>
      </c>
      <c r="J21" s="395">
        <f>J24-J22</f>
        <v>0</v>
      </c>
      <c r="K21" s="395">
        <f t="shared" ref="K21:AQ21" si="10">K24-K22</f>
        <v>0</v>
      </c>
      <c r="L21" s="395">
        <f t="shared" si="10"/>
        <v>0</v>
      </c>
      <c r="M21" s="395">
        <f t="shared" si="10"/>
        <v>0</v>
      </c>
      <c r="N21" s="395">
        <f t="shared" si="10"/>
        <v>0</v>
      </c>
      <c r="O21" s="395">
        <f t="shared" si="10"/>
        <v>0</v>
      </c>
      <c r="P21" s="395">
        <f t="shared" si="10"/>
        <v>0</v>
      </c>
      <c r="Q21" s="395">
        <f t="shared" si="10"/>
        <v>0</v>
      </c>
      <c r="R21" s="395">
        <f t="shared" si="10"/>
        <v>0</v>
      </c>
      <c r="S21" s="395">
        <f t="shared" si="10"/>
        <v>0</v>
      </c>
      <c r="T21" s="395">
        <f t="shared" si="10"/>
        <v>0</v>
      </c>
      <c r="U21" s="395">
        <f t="shared" si="10"/>
        <v>0</v>
      </c>
      <c r="V21" s="395">
        <f t="shared" si="10"/>
        <v>0</v>
      </c>
      <c r="W21" s="395">
        <f t="shared" si="10"/>
        <v>0</v>
      </c>
      <c r="X21" s="395">
        <f t="shared" si="10"/>
        <v>0</v>
      </c>
      <c r="Y21" s="395">
        <f t="shared" si="10"/>
        <v>0</v>
      </c>
      <c r="Z21" s="395">
        <f t="shared" si="10"/>
        <v>0</v>
      </c>
      <c r="AA21" s="395">
        <f t="shared" si="10"/>
        <v>0</v>
      </c>
      <c r="AB21" s="395">
        <f t="shared" si="10"/>
        <v>0</v>
      </c>
      <c r="AC21" s="395">
        <f t="shared" si="10"/>
        <v>0</v>
      </c>
      <c r="AD21" s="395">
        <f t="shared" si="10"/>
        <v>0</v>
      </c>
      <c r="AE21" s="395">
        <f t="shared" si="10"/>
        <v>0</v>
      </c>
      <c r="AF21" s="395">
        <f t="shared" si="10"/>
        <v>0</v>
      </c>
      <c r="AG21" s="395">
        <f t="shared" si="10"/>
        <v>0</v>
      </c>
      <c r="AH21" s="395">
        <f>AH24</f>
        <v>0</v>
      </c>
      <c r="AI21" s="395">
        <f t="shared" ref="AI21:AO21" si="11">AI24</f>
        <v>0</v>
      </c>
      <c r="AJ21" s="395">
        <f t="shared" si="11"/>
        <v>0</v>
      </c>
      <c r="AK21" s="395">
        <f t="shared" si="11"/>
        <v>0</v>
      </c>
      <c r="AL21" s="395">
        <f t="shared" si="11"/>
        <v>0</v>
      </c>
      <c r="AM21" s="395">
        <f t="shared" si="11"/>
        <v>0</v>
      </c>
      <c r="AN21" s="395">
        <f t="shared" si="11"/>
        <v>0</v>
      </c>
      <c r="AO21" s="395">
        <f t="shared" si="11"/>
        <v>0</v>
      </c>
      <c r="AP21" s="395">
        <f t="shared" si="10"/>
        <v>0</v>
      </c>
      <c r="AQ21" s="395">
        <f t="shared" si="10"/>
        <v>0</v>
      </c>
      <c r="AR21" s="395">
        <f>AR24</f>
        <v>0</v>
      </c>
      <c r="AS21" s="395">
        <f t="shared" ref="AS21:AV21" si="12">AS24</f>
        <v>0</v>
      </c>
      <c r="AT21" s="395">
        <f t="shared" si="12"/>
        <v>0</v>
      </c>
      <c r="AU21" s="395">
        <f t="shared" si="12"/>
        <v>0</v>
      </c>
      <c r="AV21" s="395">
        <f t="shared" si="12"/>
        <v>0</v>
      </c>
      <c r="AX21" s="20"/>
      <c r="AY21" s="1"/>
      <c r="AZ21" s="717"/>
      <c r="BA21" s="717"/>
      <c r="BB21" s="717"/>
      <c r="BC21" s="717"/>
      <c r="BD21" s="717"/>
      <c r="BE21" s="718"/>
    </row>
    <row r="22" spans="1:57" ht="12.6" customHeight="1" thickBot="1" x14ac:dyDescent="0.3">
      <c r="A22" s="146" t="s">
        <v>158</v>
      </c>
      <c r="B22" s="152" t="str">
        <f>IF(U24&lt;&gt;0,U24,IF(T32&lt;&gt;0,T32,""))</f>
        <v/>
      </c>
      <c r="C22" s="419" t="str">
        <f>IF(U24&lt;&gt;0,"MEDIDO",IF(T32&lt;&gt;0,"CALCULADO",""))</f>
        <v/>
      </c>
      <c r="D22" s="419" t="str">
        <f t="shared" si="6"/>
        <v/>
      </c>
      <c r="E22" s="419" t="str">
        <f t="shared" si="7"/>
        <v/>
      </c>
      <c r="F22" s="419" t="str">
        <f t="shared" si="8"/>
        <v/>
      </c>
      <c r="G22" s="412" t="str">
        <f>IF(C22="","",IF(C22="MEDIDO",IF(U22&gt;=U21,"Ver equipos medición continua","Ver informe mediciones periódicas"),"-"))</f>
        <v/>
      </c>
      <c r="I22" s="394" t="s">
        <v>384</v>
      </c>
      <c r="J22" s="395">
        <f>'Mediciones en continuo'!AE6+'Mediciones en continuo'!AE7+'Mediciones en continuo'!AE9+'Mediciones en continuo'!AE10+'Mediciones en continuo'!AE12+'Mediciones en continuo'!AE13+'Mediciones en continuo'!AE14+'Mediciones en continuo'!AE15+'Mediciones en continuo'!AE16+'Mediciones en continuo'!AE17+'Mediciones en continuo'!AE18+'Mediciones en continuo'!AE19+'Mediciones en continuo'!AE20</f>
        <v>0</v>
      </c>
      <c r="K22" s="395">
        <f>'Mediciones en continuo'!AF6+'Mediciones en continuo'!AF7+'Mediciones en continuo'!AF9+'Mediciones en continuo'!AF10+'Mediciones en continuo'!AF12+'Mediciones en continuo'!AF13+'Mediciones en continuo'!AF14+'Mediciones en continuo'!AF15+'Mediciones en continuo'!AF16+'Mediciones en continuo'!AF17+'Mediciones en continuo'!AF18+'Mediciones en continuo'!AF19+'Mediciones en continuo'!AF20</f>
        <v>0</v>
      </c>
      <c r="L22" s="395">
        <f>'Mediciones en continuo'!AG6+'Mediciones en continuo'!AG7+'Mediciones en continuo'!AG9+'Mediciones en continuo'!AG10+'Mediciones en continuo'!AG12+'Mediciones en continuo'!AG13+'Mediciones en continuo'!AG14+'Mediciones en continuo'!AG15+'Mediciones en continuo'!AG16+'Mediciones en continuo'!AG17+'Mediciones en continuo'!AG18+'Mediciones en continuo'!AG19+'Mediciones en continuo'!AG20</f>
        <v>0</v>
      </c>
      <c r="M22" s="395">
        <f>'Mediciones en continuo'!AH6+'Mediciones en continuo'!AH7</f>
        <v>0</v>
      </c>
      <c r="N22" s="395">
        <f>'Mediciones en continuo'!AI6+'Mediciones en continuo'!AI7</f>
        <v>0</v>
      </c>
      <c r="O22" s="395">
        <f>'Mediciones en continuo'!AJ6+'Mediciones en continuo'!AJ7</f>
        <v>0</v>
      </c>
      <c r="P22" s="395">
        <f>'Mediciones en continuo'!AK6+'Mediciones en continuo'!AK7</f>
        <v>0</v>
      </c>
      <c r="Q22" s="395">
        <f>'Mediciones en continuo'!AL6+'Mediciones en continuo'!AL7</f>
        <v>0</v>
      </c>
      <c r="R22" s="395">
        <f>'Mediciones en continuo'!AM6+'Mediciones en continuo'!AM7</f>
        <v>0</v>
      </c>
      <c r="S22" s="395">
        <f>'Mediciones en continuo'!AN6+'Mediciones en continuo'!AN7</f>
        <v>0</v>
      </c>
      <c r="T22" s="395">
        <f>'Mediciones en continuo'!AO6+'Mediciones en continuo'!AO7</f>
        <v>0</v>
      </c>
      <c r="U22" s="395">
        <f>'Mediciones en continuo'!AP6+'Mediciones en continuo'!AP7</f>
        <v>0</v>
      </c>
      <c r="V22" s="395">
        <f>'Mediciones en continuo'!AQ6+'Mediciones en continuo'!AQ7</f>
        <v>0</v>
      </c>
      <c r="W22" s="395">
        <f>'Mediciones en continuo'!AR6+'Mediciones en continuo'!AR7</f>
        <v>0</v>
      </c>
      <c r="X22" s="395">
        <f>'Mediciones en continuo'!AS6+'Mediciones en continuo'!AS7</f>
        <v>0</v>
      </c>
      <c r="Y22" s="395">
        <f>'Mediciones en continuo'!AT6+'Mediciones en continuo'!AT7</f>
        <v>0</v>
      </c>
      <c r="Z22" s="395">
        <f>'Mediciones en continuo'!AU6+'Mediciones en continuo'!AU7</f>
        <v>0</v>
      </c>
      <c r="AA22" s="395">
        <f>'Mediciones en continuo'!AV6+'Mediciones en continuo'!AV7</f>
        <v>0</v>
      </c>
      <c r="AB22" s="395">
        <f>'Mediciones en continuo'!AW6+'Mediciones en continuo'!AW7</f>
        <v>0</v>
      </c>
      <c r="AC22" s="395">
        <f>'Mediciones en continuo'!AX6+'Mediciones en continuo'!AX7</f>
        <v>0</v>
      </c>
      <c r="AD22" s="395">
        <f>'Mediciones en continuo'!AY6+'Mediciones en continuo'!AY7</f>
        <v>0</v>
      </c>
      <c r="AE22" s="395">
        <f>'Mediciones en continuo'!AZ6+'Mediciones en continuo'!AZ7</f>
        <v>0</v>
      </c>
      <c r="AF22" s="395">
        <f>'Mediciones en continuo'!BA6+'Mediciones en continuo'!BA7</f>
        <v>0</v>
      </c>
      <c r="AG22" s="395">
        <f>'Mediciones en continuo'!BB6+'Mediciones en continuo'!BB7</f>
        <v>0</v>
      </c>
      <c r="AH22" s="406"/>
      <c r="AI22" s="407"/>
      <c r="AJ22" s="407"/>
      <c r="AK22" s="407"/>
      <c r="AL22" s="407"/>
      <c r="AM22" s="407"/>
      <c r="AN22" s="407"/>
      <c r="AO22" s="408"/>
      <c r="AP22" s="391">
        <f>'Mediciones en continuo'!BK6+'Mediciones en continuo'!BK7</f>
        <v>0</v>
      </c>
      <c r="AQ22" s="391">
        <f>'Mediciones en continuo'!BL6+'Mediciones en continuo'!BL7</f>
        <v>0</v>
      </c>
      <c r="AR22" s="405"/>
      <c r="AS22" s="405"/>
      <c r="AT22" s="405"/>
      <c r="AU22" s="405"/>
      <c r="AV22" s="405"/>
      <c r="AX22" s="20"/>
      <c r="AY22" s="1"/>
      <c r="AZ22" s="717"/>
      <c r="BA22" s="717"/>
      <c r="BB22" s="717"/>
      <c r="BC22" s="717"/>
      <c r="BD22" s="717"/>
      <c r="BE22" s="718"/>
    </row>
    <row r="23" spans="1:57" ht="12" customHeight="1" thickBot="1" x14ac:dyDescent="0.3">
      <c r="A23" s="146" t="s">
        <v>159</v>
      </c>
      <c r="B23" s="152" t="str">
        <f>IF(V24&lt;&gt;0,V24,IF(U32&lt;&gt;0,U32,""))</f>
        <v/>
      </c>
      <c r="C23" s="419" t="str">
        <f>IF(V24&lt;&gt;0,"MEDIDO",IF(U32&lt;&gt;0,"CALCULADO",""))</f>
        <v/>
      </c>
      <c r="D23" s="419" t="str">
        <f t="shared" si="6"/>
        <v/>
      </c>
      <c r="E23" s="419" t="str">
        <f t="shared" si="7"/>
        <v/>
      </c>
      <c r="F23" s="419" t="str">
        <f t="shared" si="8"/>
        <v/>
      </c>
      <c r="G23" s="412" t="str">
        <f>IF(C23="","",IF(C23="MEDIDO",IF(V22&gt;=V21,"Ver equipos medición continua","Ver informe mediciones periódicas"),"-"))</f>
        <v/>
      </c>
      <c r="I23" s="321"/>
      <c r="J23" s="321"/>
      <c r="K23" s="273"/>
      <c r="L23" s="273"/>
      <c r="M23" s="273"/>
      <c r="N23" s="273"/>
      <c r="O23" s="273"/>
      <c r="P23" s="273"/>
      <c r="Q23" s="273"/>
      <c r="R23" s="273"/>
      <c r="S23" s="273"/>
      <c r="T23" s="273"/>
      <c r="U23" s="273"/>
      <c r="V23" s="273"/>
      <c r="W23" s="273"/>
      <c r="X23" s="273"/>
      <c r="Y23" s="273"/>
      <c r="Z23" s="273"/>
      <c r="AA23" s="273"/>
      <c r="AB23" s="313"/>
      <c r="AC23" s="313"/>
      <c r="AD23" s="313"/>
      <c r="AE23" s="313"/>
      <c r="AF23" s="313"/>
      <c r="AG23" s="313"/>
      <c r="AH23" s="371"/>
      <c r="AI23" s="371"/>
      <c r="AJ23" s="371"/>
      <c r="AK23" s="371"/>
      <c r="AL23" s="371"/>
      <c r="AM23" s="371"/>
      <c r="AN23" s="371"/>
      <c r="AO23" s="371"/>
      <c r="AP23" s="273"/>
      <c r="AQ23" s="273"/>
      <c r="AR23" s="273"/>
      <c r="AS23" s="273"/>
      <c r="AT23" s="273"/>
      <c r="AU23" s="273"/>
      <c r="AV23" s="273"/>
      <c r="AX23" s="20"/>
      <c r="AY23" s="1"/>
      <c r="AZ23" s="717"/>
      <c r="BA23" s="717"/>
      <c r="BB23" s="717"/>
      <c r="BC23" s="717"/>
      <c r="BD23" s="717"/>
      <c r="BE23" s="718"/>
    </row>
    <row r="24" spans="1:57" ht="12.6" customHeight="1" thickBot="1" x14ac:dyDescent="0.3">
      <c r="A24" s="146" t="s">
        <v>160</v>
      </c>
      <c r="B24" s="152" t="str">
        <f>IF(W24&lt;&gt;0,W24,IF(V32&lt;&gt;0,V32,""))</f>
        <v/>
      </c>
      <c r="C24" s="419" t="str">
        <f>IF(W24&lt;&gt;0,"MEDIDO",IF(V32&lt;&gt;0,"CALCULADO",""))</f>
        <v/>
      </c>
      <c r="D24" s="419" t="str">
        <f t="shared" si="6"/>
        <v/>
      </c>
      <c r="E24" s="419" t="str">
        <f t="shared" si="7"/>
        <v/>
      </c>
      <c r="F24" s="419" t="str">
        <f t="shared" si="8"/>
        <v/>
      </c>
      <c r="G24" s="412" t="str">
        <f>IF(C24="","",IF(C24="MEDIDO",IF(W22&gt;=W21,"Ver equipos medición continua","Ver informe mediciones periódicas"),"-"))</f>
        <v/>
      </c>
      <c r="I24" s="394" t="s">
        <v>12</v>
      </c>
      <c r="J24" s="395">
        <f>J6+J9+J19</f>
        <v>0</v>
      </c>
      <c r="K24" s="395">
        <f t="shared" ref="K24:L24" si="13">K6+K9+K19</f>
        <v>0</v>
      </c>
      <c r="L24" s="395">
        <f t="shared" si="13"/>
        <v>0</v>
      </c>
      <c r="M24" s="395">
        <f>M6</f>
        <v>0</v>
      </c>
      <c r="N24" s="395">
        <f t="shared" ref="N24:AO24" si="14">N6</f>
        <v>0</v>
      </c>
      <c r="O24" s="395">
        <f t="shared" si="14"/>
        <v>0</v>
      </c>
      <c r="P24" s="395">
        <f t="shared" si="14"/>
        <v>0</v>
      </c>
      <c r="Q24" s="395">
        <f t="shared" si="14"/>
        <v>0</v>
      </c>
      <c r="R24" s="395">
        <f t="shared" si="14"/>
        <v>0</v>
      </c>
      <c r="S24" s="395">
        <f t="shared" si="14"/>
        <v>0</v>
      </c>
      <c r="T24" s="395">
        <f t="shared" si="14"/>
        <v>0</v>
      </c>
      <c r="U24" s="395">
        <f t="shared" si="14"/>
        <v>0</v>
      </c>
      <c r="V24" s="395">
        <f t="shared" si="14"/>
        <v>0</v>
      </c>
      <c r="W24" s="395">
        <f t="shared" si="14"/>
        <v>0</v>
      </c>
      <c r="X24" s="395">
        <f t="shared" si="14"/>
        <v>0</v>
      </c>
      <c r="Y24" s="395">
        <f t="shared" si="14"/>
        <v>0</v>
      </c>
      <c r="Z24" s="395">
        <f t="shared" si="14"/>
        <v>0</v>
      </c>
      <c r="AA24" s="395">
        <f t="shared" si="14"/>
        <v>0</v>
      </c>
      <c r="AB24" s="395">
        <f t="shared" si="14"/>
        <v>0</v>
      </c>
      <c r="AC24" s="395">
        <f t="shared" si="14"/>
        <v>0</v>
      </c>
      <c r="AD24" s="395">
        <f t="shared" si="14"/>
        <v>0</v>
      </c>
      <c r="AE24" s="395">
        <f t="shared" si="14"/>
        <v>0</v>
      </c>
      <c r="AF24" s="395">
        <f t="shared" si="14"/>
        <v>0</v>
      </c>
      <c r="AG24" s="396">
        <f t="shared" si="14"/>
        <v>0</v>
      </c>
      <c r="AH24" s="396">
        <f t="shared" si="14"/>
        <v>0</v>
      </c>
      <c r="AI24" s="396">
        <f t="shared" si="14"/>
        <v>0</v>
      </c>
      <c r="AJ24" s="396">
        <f t="shared" si="14"/>
        <v>0</v>
      </c>
      <c r="AK24" s="396">
        <f t="shared" si="14"/>
        <v>0</v>
      </c>
      <c r="AL24" s="396">
        <f t="shared" si="14"/>
        <v>0</v>
      </c>
      <c r="AM24" s="396">
        <f t="shared" si="14"/>
        <v>0</v>
      </c>
      <c r="AN24" s="396">
        <f t="shared" si="14"/>
        <v>0</v>
      </c>
      <c r="AO24" s="396">
        <f t="shared" si="14"/>
        <v>0</v>
      </c>
      <c r="AP24" s="391">
        <f t="shared" ref="AP24:AV24" si="15">AP6</f>
        <v>0</v>
      </c>
      <c r="AQ24" s="391">
        <f t="shared" si="15"/>
        <v>0</v>
      </c>
      <c r="AR24" s="391">
        <f t="shared" si="15"/>
        <v>0</v>
      </c>
      <c r="AS24" s="391">
        <f t="shared" si="15"/>
        <v>0</v>
      </c>
      <c r="AT24" s="391">
        <f t="shared" si="15"/>
        <v>0</v>
      </c>
      <c r="AU24" s="391">
        <f t="shared" si="15"/>
        <v>0</v>
      </c>
      <c r="AV24" s="391">
        <f t="shared" si="15"/>
        <v>0</v>
      </c>
      <c r="AX24" s="20"/>
      <c r="AY24" s="1"/>
      <c r="AZ24" s="399"/>
      <c r="BA24" s="399"/>
      <c r="BB24" s="399"/>
      <c r="BC24" s="399"/>
      <c r="BD24" s="399"/>
      <c r="BE24" s="449"/>
    </row>
    <row r="25" spans="1:57" ht="12" customHeight="1" thickBot="1" x14ac:dyDescent="0.3">
      <c r="A25" s="146" t="s">
        <v>161</v>
      </c>
      <c r="B25" s="152" t="str">
        <f>IF(X24&lt;&gt;0,X24,IF(W32&lt;&gt;0,W32,""))</f>
        <v/>
      </c>
      <c r="C25" s="419" t="str">
        <f>IF(X24&lt;&gt;0,"MEDIDO",IF(W32&lt;&gt;0,"CALCULADO",""))</f>
        <v/>
      </c>
      <c r="D25" s="419" t="str">
        <f t="shared" si="6"/>
        <v/>
      </c>
      <c r="E25" s="419" t="str">
        <f t="shared" si="7"/>
        <v/>
      </c>
      <c r="F25" s="419" t="str">
        <f t="shared" si="8"/>
        <v/>
      </c>
      <c r="G25" s="412" t="str">
        <f>IF(C25="","",IF(C25="MEDIDO",IF(X22&gt;=X21,"Ver equipos medición continua","Ver informe mediciones periódicas"),"-"))</f>
        <v/>
      </c>
      <c r="AX25" s="20"/>
      <c r="AY25" s="448" t="s">
        <v>394</v>
      </c>
      <c r="AZ25" s="717" t="s">
        <v>396</v>
      </c>
      <c r="BA25" s="717"/>
      <c r="BB25" s="717"/>
      <c r="BC25" s="717"/>
      <c r="BD25" s="717"/>
      <c r="BE25" s="718"/>
    </row>
    <row r="26" spans="1:57" ht="12.6" customHeight="1" x14ac:dyDescent="0.25">
      <c r="A26" s="146" t="s">
        <v>274</v>
      </c>
      <c r="B26" s="152" t="str">
        <f>IF(Y24&lt;&gt;0,Y24,IF(X32&lt;&gt;0,X32,""))</f>
        <v/>
      </c>
      <c r="C26" s="419" t="str">
        <f>IF(Y24&lt;&gt;0,"MEDIDO",IF(X32&lt;&gt;0,"CALCULADO",""))</f>
        <v/>
      </c>
      <c r="D26" s="419" t="str">
        <f t="shared" si="6"/>
        <v/>
      </c>
      <c r="E26" s="419" t="str">
        <f t="shared" si="7"/>
        <v/>
      </c>
      <c r="F26" s="419" t="str">
        <f t="shared" si="8"/>
        <v/>
      </c>
      <c r="G26" s="412" t="str">
        <f>IF(C26="","",IF(C26="MEDIDO",IF(Y22&gt;=Y21,"Ver equipos medición continua","Ver informe mediciones periódicas"),"-"))</f>
        <v/>
      </c>
      <c r="I26" s="458" t="s">
        <v>142</v>
      </c>
      <c r="J26" s="459" t="str">
        <f>IF(J24=0,"",J24/'Datos Generales'!$C$17)</f>
        <v/>
      </c>
      <c r="K26" s="459" t="str">
        <f>IF(K24=0,"",K24/'Datos Generales'!$C$17)</f>
        <v/>
      </c>
      <c r="L26" s="459" t="str">
        <f>IF(L24=0,"",L24/'Datos Generales'!$C$17)</f>
        <v/>
      </c>
      <c r="M26" s="459" t="str">
        <f>IF(M24=0,"",M24/'Datos Generales'!$C$17)</f>
        <v/>
      </c>
      <c r="N26" s="459" t="str">
        <f>IF(N24=0,"",N24/'Datos Generales'!$C$17)</f>
        <v/>
      </c>
      <c r="O26" s="459" t="str">
        <f>IF(O24=0,"",O24/'Datos Generales'!$C$17)</f>
        <v/>
      </c>
      <c r="P26" s="459" t="str">
        <f>IF(P24=0,"",P24/'Datos Generales'!$C$17)</f>
        <v/>
      </c>
      <c r="Q26" s="459" t="str">
        <f>IF(Q24=0,"",Q24/'Datos Generales'!$C$17)</f>
        <v/>
      </c>
      <c r="R26" s="459" t="str">
        <f>IF(R24=0,"",R24/'Datos Generales'!$C$17)</f>
        <v/>
      </c>
      <c r="S26" s="459" t="str">
        <f>IF(S24=0,"",S24/'Datos Generales'!$C$17)</f>
        <v/>
      </c>
      <c r="T26" s="459" t="str">
        <f>IF(T24=0,"",T24/'Datos Generales'!$C$17)</f>
        <v/>
      </c>
      <c r="U26" s="459" t="str">
        <f>IF(U24=0,"",U24/'Datos Generales'!$C$17)</f>
        <v/>
      </c>
      <c r="V26" s="459" t="str">
        <f>IF(V24=0,"",V24/'Datos Generales'!$C$17)</f>
        <v/>
      </c>
      <c r="W26" s="459" t="str">
        <f>IF(W24=0,"",W24/'Datos Generales'!$C$17)</f>
        <v/>
      </c>
      <c r="X26" s="459" t="str">
        <f>IF(X24=0,"",X24/'Datos Generales'!$C$17)</f>
        <v/>
      </c>
      <c r="Y26" s="459" t="str">
        <f>IF(Y24=0,"",Y24/'Datos Generales'!$C$17)</f>
        <v/>
      </c>
      <c r="Z26" s="459" t="str">
        <f>IF(Z24=0,"",Z24/'Datos Generales'!$C$17)</f>
        <v/>
      </c>
      <c r="AA26" s="459" t="str">
        <f>IF(AA24=0,"",AA24/'Datos Generales'!$C$17)</f>
        <v/>
      </c>
      <c r="AB26" s="459" t="str">
        <f>IF(AB24=0,"",AB24/'Datos Generales'!$C$17)</f>
        <v/>
      </c>
      <c r="AC26" s="459" t="str">
        <f>IF(AC24=0,"",AC24/'Datos Generales'!$C$17)</f>
        <v/>
      </c>
      <c r="AD26" s="459" t="str">
        <f>IF(AD24=0,"",AD24/'Datos Generales'!$C$17)</f>
        <v/>
      </c>
      <c r="AE26" s="459" t="str">
        <f>IF(AE24=0,"",AE24/'Datos Generales'!$C$17)</f>
        <v/>
      </c>
      <c r="AF26" s="459" t="str">
        <f>IF(AF24=0,"",AF24/'Datos Generales'!$C$17)</f>
        <v/>
      </c>
      <c r="AG26" s="459" t="str">
        <f>IF(AG24=0,"",AG24/'Datos Generales'!$C$17)</f>
        <v/>
      </c>
      <c r="AH26" s="459" t="str">
        <f>IF(AH24=0,"",AH24/'Datos Generales'!$C$17)</f>
        <v/>
      </c>
      <c r="AI26" s="459" t="str">
        <f>IF(AI24=0,"",AI24/'Datos Generales'!$C$17)</f>
        <v/>
      </c>
      <c r="AJ26" s="459" t="str">
        <f>IF(AJ24=0,"",AJ24/'Datos Generales'!$C$17)</f>
        <v/>
      </c>
      <c r="AK26" s="459" t="str">
        <f>IF(AK24=0,"",AK24/'Datos Generales'!$C$17)</f>
        <v/>
      </c>
      <c r="AL26" s="459" t="str">
        <f>IF(AL24=0,"",AL24/'Datos Generales'!$C$17)</f>
        <v/>
      </c>
      <c r="AM26" s="459" t="str">
        <f>IF(AM24=0,"",AM24/'Datos Generales'!$C$17)</f>
        <v/>
      </c>
      <c r="AN26" s="459" t="str">
        <f>IF(AN24=0,"",AN24/'Datos Generales'!$C$17)</f>
        <v/>
      </c>
      <c r="AO26" s="459" t="str">
        <f>IF(AO24=0,"",AO24/'Datos Generales'!$C$17)</f>
        <v/>
      </c>
      <c r="AP26" s="459" t="str">
        <f>IF(AP24=0,"",AP24/'Datos Generales'!$C$17)</f>
        <v/>
      </c>
      <c r="AQ26" s="459" t="str">
        <f>IF(AQ24=0,"",AQ24/'Datos Generales'!$C$17)</f>
        <v/>
      </c>
      <c r="AR26" s="460" t="str">
        <f>IF(AR24=0,"",AR24/'Datos Generales'!$C$17)</f>
        <v/>
      </c>
      <c r="AS26" s="460" t="str">
        <f>IF(AS24=0,"",AS24/'Datos Generales'!$C$17)</f>
        <v/>
      </c>
      <c r="AT26" s="460" t="str">
        <f>IF(AT24=0,"",AT24/'Datos Generales'!$C$17)</f>
        <v/>
      </c>
      <c r="AU26" s="460" t="str">
        <f>IF(AU24=0,"",AU24/'Datos Generales'!$C$17)</f>
        <v/>
      </c>
      <c r="AV26" s="460" t="str">
        <f>IF(AV24=0,"",AV24/'Datos Generales'!$C$17)</f>
        <v/>
      </c>
      <c r="AX26" s="20"/>
      <c r="AY26" s="448"/>
      <c r="AZ26" s="717"/>
      <c r="BA26" s="717"/>
      <c r="BB26" s="717"/>
      <c r="BC26" s="717"/>
      <c r="BD26" s="717"/>
      <c r="BE26" s="718"/>
    </row>
    <row r="27" spans="1:57" ht="12.6" customHeight="1" thickBot="1" x14ac:dyDescent="0.3">
      <c r="A27" s="146" t="s">
        <v>267</v>
      </c>
      <c r="B27" s="152" t="str">
        <f>IF(Z24&lt;&gt;0,Z24,IF(Y32&lt;&gt;0,Y32,""))</f>
        <v/>
      </c>
      <c r="C27" s="419" t="str">
        <f>IF(Z24&lt;&gt;0,"MEDIDO",IF(Y32&lt;&gt;0,"CALCULADO",""))</f>
        <v/>
      </c>
      <c r="D27" s="419" t="str">
        <f t="shared" si="6"/>
        <v/>
      </c>
      <c r="E27" s="419" t="str">
        <f t="shared" si="7"/>
        <v/>
      </c>
      <c r="F27" s="419" t="str">
        <f t="shared" si="8"/>
        <v/>
      </c>
      <c r="G27" s="412" t="str">
        <f>IF(C27="","",IF(C27="MEDIDO",IF(Z22&gt;=Z21,"Ver equipos medición continua","Ver informe mediciones periódicas"),"-"))</f>
        <v/>
      </c>
      <c r="I27" s="712" t="s">
        <v>413</v>
      </c>
      <c r="J27" s="713"/>
      <c r="K27" s="713"/>
      <c r="L27" s="713"/>
      <c r="M27" s="713"/>
      <c r="N27" s="713"/>
      <c r="O27" s="713"/>
      <c r="P27" s="713"/>
      <c r="Q27" s="713"/>
      <c r="R27" s="713"/>
      <c r="S27" s="713"/>
      <c r="T27" s="713"/>
      <c r="U27" s="713"/>
      <c r="V27" s="713"/>
      <c r="W27" s="713"/>
      <c r="X27" s="713"/>
      <c r="Y27" s="713"/>
      <c r="Z27" s="713"/>
      <c r="AA27" s="713"/>
      <c r="AB27" s="713"/>
      <c r="AC27" s="713"/>
      <c r="AD27" s="713"/>
      <c r="AE27" s="713"/>
      <c r="AF27" s="713"/>
      <c r="AG27" s="713"/>
      <c r="AH27" s="713"/>
      <c r="AI27" s="713"/>
      <c r="AJ27" s="713"/>
      <c r="AK27" s="713"/>
      <c r="AL27" s="713"/>
      <c r="AM27" s="713"/>
      <c r="AN27" s="713"/>
      <c r="AO27" s="713"/>
      <c r="AP27" s="713"/>
      <c r="AQ27" s="713"/>
      <c r="AR27" s="713"/>
      <c r="AS27" s="713"/>
      <c r="AT27" s="713"/>
      <c r="AU27" s="713"/>
      <c r="AV27" s="714"/>
      <c r="AX27" s="20"/>
      <c r="AY27" s="1"/>
      <c r="AZ27" s="717"/>
      <c r="BA27" s="717"/>
      <c r="BB27" s="717"/>
      <c r="BC27" s="717"/>
      <c r="BD27" s="717"/>
      <c r="BE27" s="718"/>
    </row>
    <row r="28" spans="1:57" ht="12.6" customHeight="1" thickBot="1" x14ac:dyDescent="0.3">
      <c r="A28" s="146" t="s">
        <v>268</v>
      </c>
      <c r="B28" s="152" t="str">
        <f>IF(AA24&lt;&gt;0,AA24,IF(I35&lt;&gt;0,I35,""))</f>
        <v/>
      </c>
      <c r="C28" s="419" t="str">
        <f>IF(AA24&lt;&gt;0,"MEDIDO",IF(I35&lt;&gt;0,"CALCULADO",""))</f>
        <v/>
      </c>
      <c r="D28" s="419" t="str">
        <f>IF(C28="","",IF(C28="MEDIDO","OTH","SSC"))</f>
        <v/>
      </c>
      <c r="E28" s="419" t="str">
        <f t="shared" si="7"/>
        <v/>
      </c>
      <c r="F28" s="419" t="str">
        <f t="shared" si="8"/>
        <v/>
      </c>
      <c r="G28" s="412" t="str">
        <f>IF(C28="","",IF(C28="MEDIDO",IF(AA22&gt;=AA21,"Ver equipos medición continua","Ver informe mediciones periódicas"),"-"))</f>
        <v/>
      </c>
      <c r="AF28" s="398"/>
      <c r="AG28" s="1"/>
      <c r="AH28" s="1"/>
      <c r="AI28" s="1"/>
      <c r="AJ28" s="1"/>
      <c r="AK28" s="1"/>
      <c r="AL28" s="1"/>
      <c r="AM28" s="1"/>
      <c r="AX28" s="20"/>
      <c r="AY28" s="1"/>
      <c r="AZ28" s="717"/>
      <c r="BA28" s="717"/>
      <c r="BB28" s="717"/>
      <c r="BC28" s="717"/>
      <c r="BD28" s="717"/>
      <c r="BE28" s="718"/>
    </row>
    <row r="29" spans="1:57" ht="12.6" customHeight="1" thickTop="1" thickBot="1" x14ac:dyDescent="0.3">
      <c r="A29" s="146" t="s">
        <v>269</v>
      </c>
      <c r="B29" s="152" t="str">
        <f>IF(AB24&lt;&gt;0,AB24,IF(J35&lt;&gt;0,J35,""))</f>
        <v/>
      </c>
      <c r="C29" s="419" t="str">
        <f>IF(AB24&lt;&gt;0,"MEDIDO",IF(J35&lt;&gt;0,"CALCULADO",""))</f>
        <v/>
      </c>
      <c r="D29" s="419" t="str">
        <f>IF(C29="","",IF(C29="MEDIDO","OTH","SSC"))</f>
        <v/>
      </c>
      <c r="E29" s="419" t="str">
        <f t="shared" si="7"/>
        <v/>
      </c>
      <c r="F29" s="419" t="str">
        <f t="shared" si="8"/>
        <v/>
      </c>
      <c r="G29" s="412" t="str">
        <f>IF(C29="","",IF(C29="MEDIDO",IF(AB22&gt;=AB21,"Ver equipos medición continua","Ver informe mediciones periódicas"),"-"))</f>
        <v/>
      </c>
      <c r="I29" s="697" t="s">
        <v>138</v>
      </c>
      <c r="J29" s="698"/>
      <c r="K29" s="698"/>
      <c r="L29" s="698"/>
      <c r="M29" s="698"/>
      <c r="N29" s="698"/>
      <c r="O29" s="698"/>
      <c r="P29" s="699"/>
      <c r="AF29" s="693"/>
      <c r="AG29" s="693"/>
      <c r="AH29" s="693"/>
      <c r="AI29" s="693"/>
      <c r="AJ29" s="693"/>
      <c r="AK29" s="693"/>
      <c r="AL29" s="693"/>
      <c r="AM29" s="1"/>
      <c r="AX29" s="20"/>
      <c r="AY29" s="1"/>
      <c r="AZ29" s="399"/>
      <c r="BA29" s="399"/>
      <c r="BB29" s="399"/>
      <c r="BC29" s="399"/>
      <c r="BD29" s="399"/>
      <c r="BE29" s="449"/>
    </row>
    <row r="30" spans="1:57" ht="12.6" customHeight="1" thickTop="1" thickBot="1" x14ac:dyDescent="0.3">
      <c r="A30" s="148" t="s">
        <v>270</v>
      </c>
      <c r="B30" s="153" t="str">
        <f>IF(AC24&lt;&gt;0,AC24,IF(K35&lt;&gt;0,K35,""))</f>
        <v/>
      </c>
      <c r="C30" s="420" t="str">
        <f>IF(AC24&lt;&gt;0,"MEDIDO",IF(K35&lt;&gt;0,"CALCULADO",""))</f>
        <v/>
      </c>
      <c r="D30" s="420" t="str">
        <f>IF(C30="","",IF(C30="MEDIDO","OTH","SSC"))</f>
        <v/>
      </c>
      <c r="E30" s="420" t="str">
        <f t="shared" si="7"/>
        <v/>
      </c>
      <c r="F30" s="420" t="str">
        <f t="shared" si="8"/>
        <v/>
      </c>
      <c r="G30" s="414" t="str">
        <f>IF(C30="","",IF(C30="MEDIDO",IF(AC$22&gt;=AC21,"Ver equipos medición continua","Ver informe mediciones periódicas"),"-"))</f>
        <v/>
      </c>
      <c r="AF30" s="693"/>
      <c r="AG30" s="693"/>
      <c r="AH30" s="693"/>
      <c r="AI30" s="693"/>
      <c r="AJ30" s="693"/>
      <c r="AK30" s="693"/>
      <c r="AL30" s="693"/>
      <c r="AM30" s="1"/>
      <c r="AX30" s="20"/>
      <c r="AY30" s="448" t="s">
        <v>394</v>
      </c>
      <c r="AZ30" s="715" t="s">
        <v>412</v>
      </c>
      <c r="BA30" s="715"/>
      <c r="BB30" s="715"/>
      <c r="BC30" s="715"/>
      <c r="BD30" s="715"/>
      <c r="BE30" s="716"/>
    </row>
    <row r="31" spans="1:57" ht="12.6" customHeight="1" thickTop="1" thickBot="1" x14ac:dyDescent="0.3">
      <c r="A31" s="150" t="s">
        <v>131</v>
      </c>
      <c r="B31" s="142"/>
      <c r="C31" s="415"/>
      <c r="D31" s="415"/>
      <c r="E31" s="415"/>
      <c r="F31" s="415"/>
      <c r="G31" s="417"/>
      <c r="I31" s="124" t="s">
        <v>356</v>
      </c>
      <c r="J31" s="125" t="s">
        <v>322</v>
      </c>
      <c r="K31" s="126" t="s">
        <v>323</v>
      </c>
      <c r="L31" s="127" t="s">
        <v>324</v>
      </c>
      <c r="M31" s="8" t="s">
        <v>325</v>
      </c>
      <c r="N31" s="8" t="s">
        <v>326</v>
      </c>
      <c r="O31" s="8" t="s">
        <v>327</v>
      </c>
      <c r="P31" s="8" t="s">
        <v>328</v>
      </c>
      <c r="Q31" s="8" t="s">
        <v>329</v>
      </c>
      <c r="R31" s="8" t="s">
        <v>330</v>
      </c>
      <c r="S31" s="8" t="s">
        <v>331</v>
      </c>
      <c r="T31" s="8" t="s">
        <v>332</v>
      </c>
      <c r="U31" s="8" t="s">
        <v>333</v>
      </c>
      <c r="V31" s="8" t="s">
        <v>334</v>
      </c>
      <c r="W31" s="8" t="s">
        <v>335</v>
      </c>
      <c r="X31" s="8" t="s">
        <v>336</v>
      </c>
      <c r="Y31" s="24" t="s">
        <v>337</v>
      </c>
      <c r="Z31" s="163"/>
      <c r="AF31" s="693"/>
      <c r="AG31" s="693"/>
      <c r="AH31" s="693"/>
      <c r="AI31" s="693"/>
      <c r="AJ31" s="693"/>
      <c r="AK31" s="693"/>
      <c r="AL31" s="693"/>
      <c r="AM31" s="1"/>
      <c r="AX31" s="20"/>
      <c r="AY31" s="1"/>
      <c r="AZ31" s="715"/>
      <c r="BA31" s="715"/>
      <c r="BB31" s="715"/>
      <c r="BC31" s="715"/>
      <c r="BD31" s="715"/>
      <c r="BE31" s="716"/>
    </row>
    <row r="32" spans="1:57" ht="15.75" customHeight="1" thickTop="1" thickBot="1" x14ac:dyDescent="0.3">
      <c r="A32" s="157" t="s">
        <v>132</v>
      </c>
      <c r="B32" s="151" t="str">
        <f>IF(AL24&lt;&gt;0,AL24,IF(T35&lt;&gt;0,T35,""))</f>
        <v/>
      </c>
      <c r="C32" s="418" t="str">
        <f>IF(AL24&lt;&gt;0,"MEDIDO",IF(T35&lt;&gt;0,"CALCULADO",""))</f>
        <v/>
      </c>
      <c r="D32" s="418" t="str">
        <f>IF(C32="","",IF(C32="MEDIDO","OTH","SSC"))</f>
        <v/>
      </c>
      <c r="E32" s="418" t="str">
        <f t="shared" ref="E32:E34" si="16">IF(C32="","",IF(C32="MEDIDO","-","Factores de Emisión"))</f>
        <v/>
      </c>
      <c r="F32" s="418" t="str">
        <f t="shared" ref="F32:F34" si="17">IF(C32="","",IF(C32="MEDIDO","-","Guía OFICEMEN"))</f>
        <v/>
      </c>
      <c r="G32" s="410" t="str">
        <f>IF(C32="","",IF(C32="MEDIDO","Ver informe mediciones periódicas","-"))</f>
        <v/>
      </c>
      <c r="I32" s="136">
        <f>'Tabla 2.1-FE'!A5*'Datos Generales'!$C$17</f>
        <v>0</v>
      </c>
      <c r="J32" s="137">
        <f>'Tabla 2.1-FE'!B5*'Datos Generales'!$C$17</f>
        <v>0</v>
      </c>
      <c r="K32" s="137">
        <f>'Tabla 2.1-FE'!C5*'Datos Generales'!$C$17</f>
        <v>0</v>
      </c>
      <c r="L32" s="138">
        <f>'Tabla 2.1-FE'!D5*'Datos Generales'!$C$17</f>
        <v>0</v>
      </c>
      <c r="M32" s="138">
        <f>'Tabla 2.1-FE'!E5*'Datos Generales'!$C$17</f>
        <v>0</v>
      </c>
      <c r="N32" s="138">
        <f>'Tabla 2.1-FE'!F5*'Datos Generales'!$C$17</f>
        <v>0</v>
      </c>
      <c r="O32" s="138">
        <f>'Tabla 2.1-FE'!G5*'Datos Generales'!$C$17</f>
        <v>0</v>
      </c>
      <c r="P32" s="138">
        <f>'Tabla 2.1-FE'!H5*'Datos Generales'!$C$17</f>
        <v>0</v>
      </c>
      <c r="Q32" s="138">
        <f>'Tabla 2.1-FE'!I5*'Datos Generales'!$C$17</f>
        <v>0</v>
      </c>
      <c r="R32" s="138">
        <f>'Tabla 2.1-FE'!J5*'Datos Generales'!$C$17</f>
        <v>0</v>
      </c>
      <c r="S32" s="138">
        <f>'Tabla 2.1-FE'!K5*'Datos Generales'!$C$17</f>
        <v>0</v>
      </c>
      <c r="T32" s="138">
        <f>'Tabla 2.1-FE'!L5*'Datos Generales'!$C$17</f>
        <v>0</v>
      </c>
      <c r="U32" s="138">
        <f>'Tabla 2.1-FE'!M5*'Datos Generales'!$C$17</f>
        <v>0</v>
      </c>
      <c r="V32" s="138">
        <f>'Tabla 2.1-FE'!N5*'Datos Generales'!$C$17</f>
        <v>0</v>
      </c>
      <c r="W32" s="138">
        <f>'Tabla 2.1-FE'!O5*'Datos Generales'!$C$17</f>
        <v>0</v>
      </c>
      <c r="X32" s="138">
        <f>'Tabla 2.1-FE'!P5*'Datos Generales'!$C$17</f>
        <v>0</v>
      </c>
      <c r="Y32" s="165">
        <f>'Tabla 2.1-FE'!Q5*'Datos Generales'!$C$17</f>
        <v>0</v>
      </c>
      <c r="Z32" s="166"/>
      <c r="AF32" s="694"/>
      <c r="AG32" s="694"/>
      <c r="AH32" s="694"/>
      <c r="AI32" s="694"/>
      <c r="AJ32" s="694"/>
      <c r="AK32" s="694"/>
      <c r="AL32" s="694"/>
      <c r="AM32" s="1"/>
      <c r="AX32" s="20"/>
      <c r="AY32" s="1"/>
      <c r="AZ32" s="715"/>
      <c r="BA32" s="715"/>
      <c r="BB32" s="715"/>
      <c r="BC32" s="715"/>
      <c r="BD32" s="715"/>
      <c r="BE32" s="716"/>
    </row>
    <row r="33" spans="1:57" ht="12.6" customHeight="1" thickTop="1" thickBot="1" x14ac:dyDescent="0.3">
      <c r="A33" s="159" t="s">
        <v>134</v>
      </c>
      <c r="B33" s="152" t="str">
        <f>IF(AM24&lt;&gt;0,AM24,IF(U35&lt;&gt;0,U35,""))</f>
        <v/>
      </c>
      <c r="C33" s="419" t="str">
        <f>IF(AM24&lt;&gt;0,"MEDIDO",IF(U35&lt;&gt;0,"CALCULADO",""))</f>
        <v/>
      </c>
      <c r="D33" s="419" t="str">
        <f>IF(C33="","",IF(C33="MEDIDO","OTH","SSC"))</f>
        <v/>
      </c>
      <c r="E33" s="419" t="str">
        <f t="shared" si="16"/>
        <v/>
      </c>
      <c r="F33" s="419" t="str">
        <f t="shared" si="17"/>
        <v/>
      </c>
      <c r="G33" s="412" t="str">
        <f>IF(C33="","",IF(C33="MEDIDO","Ver informe mediciones periódicas","-"))</f>
        <v/>
      </c>
      <c r="AF33" s="694"/>
      <c r="AG33" s="694"/>
      <c r="AH33" s="694"/>
      <c r="AI33" s="694"/>
      <c r="AJ33" s="694"/>
      <c r="AK33" s="694"/>
      <c r="AL33" s="694"/>
      <c r="AM33" s="1"/>
      <c r="AX33" s="20"/>
      <c r="AY33" s="1"/>
      <c r="AZ33" s="715"/>
      <c r="BA33" s="715"/>
      <c r="BB33" s="715"/>
      <c r="BC33" s="715"/>
      <c r="BD33" s="715"/>
      <c r="BE33" s="716"/>
    </row>
    <row r="34" spans="1:57" ht="12.6" customHeight="1" thickTop="1" thickBot="1" x14ac:dyDescent="0.3">
      <c r="A34" s="159" t="s">
        <v>377</v>
      </c>
      <c r="B34" s="152" t="str">
        <f>IF(AN24&lt;&gt;0,AN24,IF(V35&lt;&gt;0,V35,""))</f>
        <v/>
      </c>
      <c r="C34" s="419" t="str">
        <f>IF(AN24&lt;&gt;0,"MEDIDO",IF(V35&lt;&gt;0,"CALCULADO",""))</f>
        <v/>
      </c>
      <c r="D34" s="419" t="str">
        <f>IF(C34="","",IF(C34="MEDIDO","OTH","SSC"))</f>
        <v/>
      </c>
      <c r="E34" s="419" t="str">
        <f t="shared" si="16"/>
        <v/>
      </c>
      <c r="F34" s="419" t="str">
        <f t="shared" si="17"/>
        <v/>
      </c>
      <c r="G34" s="412" t="str">
        <f>IF(C34="","",IF(C34="MEDIDO","Ver informe mediciones periódicas","-"))</f>
        <v/>
      </c>
      <c r="I34" s="130" t="s">
        <v>338</v>
      </c>
      <c r="J34" s="131" t="s">
        <v>339</v>
      </c>
      <c r="K34" s="131" t="s">
        <v>340</v>
      </c>
      <c r="L34" s="131" t="s">
        <v>341</v>
      </c>
      <c r="M34" s="128" t="s">
        <v>342</v>
      </c>
      <c r="N34" s="8" t="s">
        <v>343</v>
      </c>
      <c r="O34" s="8" t="s">
        <v>344</v>
      </c>
      <c r="P34" s="8" t="s">
        <v>345</v>
      </c>
      <c r="Q34" s="8" t="s">
        <v>346</v>
      </c>
      <c r="R34" s="8" t="s">
        <v>347</v>
      </c>
      <c r="S34" s="8" t="s">
        <v>348</v>
      </c>
      <c r="T34" s="8" t="s">
        <v>349</v>
      </c>
      <c r="U34" s="8" t="s">
        <v>350</v>
      </c>
      <c r="V34" s="24" t="s">
        <v>351</v>
      </c>
      <c r="W34" s="13" t="s">
        <v>352</v>
      </c>
      <c r="X34" s="14" t="s">
        <v>353</v>
      </c>
      <c r="Y34" s="15" t="s">
        <v>354</v>
      </c>
      <c r="Z34" s="135" t="s">
        <v>355</v>
      </c>
      <c r="AF34" s="694"/>
      <c r="AG34" s="694"/>
      <c r="AH34" s="694"/>
      <c r="AI34" s="694"/>
      <c r="AJ34" s="694"/>
      <c r="AK34" s="694"/>
      <c r="AL34" s="694"/>
      <c r="AM34" s="1"/>
      <c r="AX34" s="20"/>
      <c r="AY34" s="1"/>
      <c r="AZ34" s="715"/>
      <c r="BA34" s="715"/>
      <c r="BB34" s="715"/>
      <c r="BC34" s="715"/>
      <c r="BD34" s="715"/>
      <c r="BE34" s="716"/>
    </row>
    <row r="35" spans="1:57" ht="18" customHeight="1" thickTop="1" thickBot="1" x14ac:dyDescent="0.3">
      <c r="A35" s="159" t="s">
        <v>133</v>
      </c>
      <c r="B35" s="153" t="str">
        <f>IF(AR24&lt;&gt;0,AR24,"")</f>
        <v/>
      </c>
      <c r="C35" s="420" t="str">
        <f>IF(AR24&lt;&gt;0,"MEDIDO","")</f>
        <v/>
      </c>
      <c r="D35" s="420" t="str">
        <f>IF(C35="","","OTH")</f>
        <v/>
      </c>
      <c r="E35" s="420" t="str">
        <f>IF(C35="","","-")</f>
        <v/>
      </c>
      <c r="F35" s="420" t="str">
        <f>IF(C35="","","-")</f>
        <v/>
      </c>
      <c r="G35" s="414" t="str">
        <f>IF(C35="MEDIDO","Ver informe mediciones periódicas","")</f>
        <v/>
      </c>
      <c r="I35" s="132">
        <f>'Tabla 2.1-FE'!A10*'Datos Generales'!$C$17</f>
        <v>0</v>
      </c>
      <c r="J35" s="133">
        <f>'Tabla 2.1-FE'!B10*'Datos Generales'!$C$17</f>
        <v>0</v>
      </c>
      <c r="K35" s="133">
        <f>'Tabla 2.1-FE'!C10*'Datos Generales'!$C$17</f>
        <v>0</v>
      </c>
      <c r="L35" s="134">
        <f>'Tabla 2.1-FE'!D10*'Datos Generales'!$C$17</f>
        <v>0</v>
      </c>
      <c r="M35" s="129">
        <f>'Tabla 2.1-FE'!E10*'Datos Generales'!$C$17</f>
        <v>0</v>
      </c>
      <c r="N35" s="25">
        <f>'Tabla 2.1-FE'!F10*'Datos Generales'!$C$17</f>
        <v>0</v>
      </c>
      <c r="O35" s="25" t="e">
        <f>'Tabla 2.1-FE'!#REF!*'Datos Generales'!$C$17</f>
        <v>#REF!</v>
      </c>
      <c r="P35" s="25">
        <f>'Tabla 2.1-FE'!G10*'Datos Generales'!$C$17</f>
        <v>0</v>
      </c>
      <c r="Q35" s="25" t="e">
        <f>'Tabla 2.1-FE'!#REF!*'Datos Generales'!$C$17</f>
        <v>#REF!</v>
      </c>
      <c r="R35" s="25" t="e">
        <f>'Tabla 2.1-FE'!#REF!*'Datos Generales'!$C$17</f>
        <v>#REF!</v>
      </c>
      <c r="S35" s="25" t="e">
        <f>'Tabla 2.1-FE'!#REF!*'Datos Generales'!$C$17</f>
        <v>#REF!</v>
      </c>
      <c r="T35" s="25">
        <f>'Tabla 2.1-FE'!H10*'Datos Generales'!$C$17</f>
        <v>0</v>
      </c>
      <c r="U35" s="25">
        <f>'Tabla 2.1-FE'!I10*'Datos Generales'!$C$17</f>
        <v>0</v>
      </c>
      <c r="V35" s="25">
        <f>'Tabla 2.1-FE'!J10*'Datos Generales'!$C$17</f>
        <v>0</v>
      </c>
      <c r="W35" s="25">
        <f>'Tabla 2.1-FE'!K10*'Datos Generales'!$C$17</f>
        <v>0</v>
      </c>
      <c r="X35" s="25">
        <f>'Tabla 2.1-FE'!L10*'Datos Generales'!$C$17</f>
        <v>0</v>
      </c>
      <c r="Y35" s="25">
        <f>'Tabla 2.1-FE'!M10*'Datos Generales'!$C$17</f>
        <v>0</v>
      </c>
      <c r="Z35" s="26" t="e">
        <f>'Tabla 2.1-FE'!#REF!*'Datos Generales'!$C$17</f>
        <v>#REF!</v>
      </c>
      <c r="AF35" s="1"/>
      <c r="AG35" s="695"/>
      <c r="AH35" s="694"/>
      <c r="AI35" s="694"/>
      <c r="AJ35" s="694"/>
      <c r="AK35" s="694"/>
      <c r="AL35" s="694"/>
      <c r="AM35" s="694"/>
      <c r="AX35" s="20"/>
      <c r="AY35" s="1"/>
      <c r="AZ35" s="715"/>
      <c r="BA35" s="715"/>
      <c r="BB35" s="715"/>
      <c r="BC35" s="715"/>
      <c r="BD35" s="715"/>
      <c r="BE35" s="716"/>
    </row>
    <row r="36" spans="1:57" ht="12.6" customHeight="1" thickTop="1" thickBot="1" x14ac:dyDescent="0.3">
      <c r="A36" s="154" t="s">
        <v>372</v>
      </c>
      <c r="B36" s="155"/>
      <c r="C36" s="415"/>
      <c r="D36" s="415"/>
      <c r="E36" s="415"/>
      <c r="F36" s="415"/>
      <c r="G36" s="417"/>
      <c r="AF36" s="1"/>
      <c r="AG36" s="694"/>
      <c r="AH36" s="694"/>
      <c r="AI36" s="694"/>
      <c r="AJ36" s="694"/>
      <c r="AK36" s="694"/>
      <c r="AL36" s="694"/>
      <c r="AM36" s="694"/>
      <c r="AX36" s="20"/>
      <c r="AY36" s="448"/>
      <c r="AZ36" s="715"/>
      <c r="BA36" s="715"/>
      <c r="BB36" s="715"/>
      <c r="BC36" s="715"/>
      <c r="BD36" s="715"/>
      <c r="BE36" s="716"/>
    </row>
    <row r="37" spans="1:57" ht="12.6" customHeight="1" thickTop="1" thickBot="1" x14ac:dyDescent="0.3">
      <c r="A37" s="157" t="s">
        <v>162</v>
      </c>
      <c r="B37" s="170" t="str">
        <f>IF(AD24&lt;&gt;0,AD24,IF(L35&lt;&gt;0,L35,""))</f>
        <v/>
      </c>
      <c r="C37" s="421" t="str">
        <f>IF(AD24&lt;&gt;0,"MEDIDO",IF(L35&lt;&gt;0,"CALCULADO",""))</f>
        <v/>
      </c>
      <c r="D37" s="421" t="str">
        <f t="shared" ref="D37:D41" si="18">IF(C37="","",IF(C37="MEDIDO","OTH","SSC"))</f>
        <v/>
      </c>
      <c r="E37" s="421" t="str">
        <f t="shared" ref="E37:E41" si="19">IF(C37="","",IF(C37="MEDIDO","-","Factores de Emisión"))</f>
        <v/>
      </c>
      <c r="F37" s="421" t="str">
        <f t="shared" ref="F37:F39" si="20">IF(C37="","",IF(C37="MEDIDO","-","Guía OFICEMEN"))</f>
        <v/>
      </c>
      <c r="G37" s="422" t="str">
        <f>IF(C37="","",IF(C37="MEDIDO",IF(AD22&gt;=AD21,"Ver equipos medición continua","Ver informe mediciones periódicas"),"-"))</f>
        <v/>
      </c>
      <c r="AF37" s="1"/>
      <c r="AG37" s="694"/>
      <c r="AH37" s="694"/>
      <c r="AI37" s="694"/>
      <c r="AJ37" s="694"/>
      <c r="AK37" s="694"/>
      <c r="AL37" s="694"/>
      <c r="AM37" s="694"/>
      <c r="AX37" s="20"/>
      <c r="AY37" s="448" t="s">
        <v>394</v>
      </c>
      <c r="AZ37" s="717" t="s">
        <v>411</v>
      </c>
      <c r="BA37" s="717"/>
      <c r="BB37" s="717"/>
      <c r="BC37" s="717"/>
      <c r="BD37" s="717"/>
      <c r="BE37" s="718"/>
    </row>
    <row r="38" spans="1:57" ht="12.6" customHeight="1" thickTop="1" thickBot="1" x14ac:dyDescent="0.3">
      <c r="A38" s="159" t="s">
        <v>152</v>
      </c>
      <c r="B38" s="172" t="str">
        <f>IF(AE24&lt;&gt;0,AE24,IF(M35&lt;&gt;0,M35,""))</f>
        <v/>
      </c>
      <c r="C38" s="423" t="str">
        <f>IF(AE24&lt;&gt;0,"MEDIDO",IF(M35&lt;&gt;0,"CALCULADO",""))</f>
        <v/>
      </c>
      <c r="D38" s="423" t="str">
        <f t="shared" si="18"/>
        <v/>
      </c>
      <c r="E38" s="423" t="str">
        <f t="shared" si="19"/>
        <v/>
      </c>
      <c r="F38" s="423" t="str">
        <f t="shared" si="20"/>
        <v/>
      </c>
      <c r="G38" s="424" t="str">
        <f>IF(C38="","",IF(C38="MEDIDO",IF(AE22&gt;=AE21,"Ver equipos medición continua","Ver informe mediciones periódicas"),"-"))</f>
        <v/>
      </c>
      <c r="I38" s="697" t="s">
        <v>137</v>
      </c>
      <c r="J38" s="698"/>
      <c r="K38" s="698"/>
      <c r="L38" s="698"/>
      <c r="M38" s="698"/>
      <c r="N38" s="698"/>
      <c r="O38" s="698"/>
      <c r="P38" s="698"/>
      <c r="Q38" s="699"/>
      <c r="AF38" s="1"/>
      <c r="AG38" s="694"/>
      <c r="AH38" s="694"/>
      <c r="AI38" s="694"/>
      <c r="AJ38" s="694"/>
      <c r="AK38" s="694"/>
      <c r="AL38" s="694"/>
      <c r="AM38" s="694"/>
      <c r="AX38" s="20"/>
      <c r="AY38" s="448"/>
      <c r="AZ38" s="717"/>
      <c r="BA38" s="717"/>
      <c r="BB38" s="717"/>
      <c r="BC38" s="717"/>
      <c r="BD38" s="717"/>
      <c r="BE38" s="718"/>
    </row>
    <row r="39" spans="1:57" ht="12.6" customHeight="1" thickTop="1" x14ac:dyDescent="0.25">
      <c r="A39" s="159" t="s">
        <v>153</v>
      </c>
      <c r="B39" s="171" t="str">
        <f>IF(AF24&lt;&gt;0,AF24,IF(N35&lt;&gt;0,N35,""))</f>
        <v/>
      </c>
      <c r="C39" s="425" t="str">
        <f>IF(AF24&lt;&gt;0,"MEDIDO",IF(N35&lt;&gt;0,"CALCULADO",""))</f>
        <v/>
      </c>
      <c r="D39" s="425" t="str">
        <f t="shared" si="18"/>
        <v/>
      </c>
      <c r="E39" s="425" t="str">
        <f t="shared" si="19"/>
        <v/>
      </c>
      <c r="F39" s="425" t="str">
        <f t="shared" si="20"/>
        <v/>
      </c>
      <c r="G39" s="426" t="str">
        <f>IF(C39="","",IF(C39="MEDIDO",IF(AF22&gt;=AF21,"Ver equipos medición continua","Ver informe mediciones periódicas"),"-"))</f>
        <v/>
      </c>
      <c r="I39" s="27"/>
      <c r="J39" s="27"/>
      <c r="K39" s="27"/>
      <c r="L39" s="27"/>
      <c r="M39" s="27"/>
      <c r="N39" s="27"/>
      <c r="O39" s="27"/>
      <c r="P39" s="27"/>
      <c r="AF39" s="1"/>
      <c r="AG39" s="694"/>
      <c r="AH39" s="694"/>
      <c r="AI39" s="694"/>
      <c r="AJ39" s="694"/>
      <c r="AK39" s="694"/>
      <c r="AL39" s="694"/>
      <c r="AM39" s="694"/>
      <c r="AX39" s="20"/>
      <c r="AY39" s="1"/>
      <c r="AZ39" s="717"/>
      <c r="BA39" s="717"/>
      <c r="BB39" s="717"/>
      <c r="BC39" s="717"/>
      <c r="BD39" s="717"/>
      <c r="BE39" s="718"/>
    </row>
    <row r="40" spans="1:57" ht="12.6" customHeight="1" x14ac:dyDescent="0.25">
      <c r="A40" s="159" t="s">
        <v>266</v>
      </c>
      <c r="B40" s="171" t="str">
        <f>IF(AG24&lt;&gt;0,AG24,"")</f>
        <v/>
      </c>
      <c r="C40" s="425" t="str">
        <f>IF(AG24&lt;&gt;0,"MEDIDO","")</f>
        <v/>
      </c>
      <c r="D40" s="425" t="str">
        <f>IF(C40="","","OTH")</f>
        <v/>
      </c>
      <c r="E40" s="425" t="str">
        <f>IF(C40="","","-")</f>
        <v/>
      </c>
      <c r="F40" s="425" t="str">
        <f>IF(C40="","","-")</f>
        <v/>
      </c>
      <c r="G40" s="426" t="str">
        <f>IF(C40="MEDIDO",IF(AG22&gt;=AG21,"Ver equipos medición continua","Ver informe mediciones periódicas"),"")</f>
        <v/>
      </c>
      <c r="I40" s="709" t="s">
        <v>98</v>
      </c>
      <c r="J40" s="710"/>
      <c r="K40" s="710"/>
      <c r="L40" s="711"/>
      <c r="M40" s="27"/>
      <c r="N40" s="27"/>
      <c r="O40" s="27"/>
      <c r="P40" s="27"/>
      <c r="AF40" s="1"/>
      <c r="AG40" s="694"/>
      <c r="AH40" s="694"/>
      <c r="AI40" s="694"/>
      <c r="AJ40" s="694"/>
      <c r="AK40" s="694"/>
      <c r="AL40" s="694"/>
      <c r="AM40" s="694"/>
      <c r="AX40" s="20"/>
      <c r="AY40" s="1"/>
      <c r="AZ40" s="717"/>
      <c r="BA40" s="717"/>
      <c r="BB40" s="717"/>
      <c r="BC40" s="717"/>
      <c r="BD40" s="717"/>
      <c r="BE40" s="718"/>
    </row>
    <row r="41" spans="1:57" ht="12.6" customHeight="1" thickBot="1" x14ac:dyDescent="0.3">
      <c r="A41" s="159" t="s">
        <v>373</v>
      </c>
      <c r="B41" s="171" t="str">
        <f>IF(AH24&lt;&gt;0,AH24,IF(P35&lt;&gt;0,P35,""))</f>
        <v/>
      </c>
      <c r="C41" s="425" t="str">
        <f>IF(AH24&lt;&gt;0,"MEDIDO",IF(P35&lt;&gt;0,"CALCULADO",""))</f>
        <v/>
      </c>
      <c r="D41" s="425" t="str">
        <f t="shared" si="18"/>
        <v/>
      </c>
      <c r="E41" s="425" t="str">
        <f t="shared" si="19"/>
        <v/>
      </c>
      <c r="F41" s="425" t="str">
        <f>IF(C41="","",IF(C41="MEDIDO","-","Guía OFICEMEN"))</f>
        <v/>
      </c>
      <c r="G41" s="426" t="str">
        <f>IF(C41="","",IF(C41="MEDIDO","Ver informe mediciones periódicas","-"))</f>
        <v/>
      </c>
      <c r="AF41" s="1"/>
      <c r="AG41" s="694"/>
      <c r="AH41" s="694"/>
      <c r="AI41" s="694"/>
      <c r="AJ41" s="694"/>
      <c r="AK41" s="694"/>
      <c r="AL41" s="694"/>
      <c r="AM41" s="694"/>
      <c r="AX41" s="20"/>
      <c r="AY41" s="1"/>
      <c r="AZ41" s="717"/>
      <c r="BA41" s="717"/>
      <c r="BB41" s="717"/>
      <c r="BC41" s="717"/>
      <c r="BD41" s="717"/>
      <c r="BE41" s="718"/>
    </row>
    <row r="42" spans="1:57" ht="12.6" customHeight="1" thickBot="1" x14ac:dyDescent="0.3">
      <c r="A42" s="159" t="s">
        <v>374</v>
      </c>
      <c r="B42" s="171" t="str">
        <f>IF(AI24&lt;&gt;0,AI24,"")</f>
        <v/>
      </c>
      <c r="C42" s="425" t="str">
        <f>IF(AI24&lt;&gt;0,"MEDIDO","")</f>
        <v/>
      </c>
      <c r="D42" s="425" t="str">
        <f>IF(C42="","","OTH")</f>
        <v/>
      </c>
      <c r="E42" s="425" t="str">
        <f>IF(C42="","","-")</f>
        <v/>
      </c>
      <c r="F42" s="425" t="str">
        <f>IF(C42="","","-")</f>
        <v/>
      </c>
      <c r="G42" s="426" t="str">
        <f>IF(C42="MEDIDO","Ver informe mediciones periódicas","")</f>
        <v/>
      </c>
      <c r="I42" s="700" t="s">
        <v>101</v>
      </c>
      <c r="J42" s="701"/>
      <c r="K42" s="701"/>
      <c r="L42" s="437" t="str">
        <f>IF('Datos Generales'!D25&lt;&gt;0,'Datos Generales'!D25*'Tabla 1-PCI'!C5*'Tabla 2.2-FE'!C5,"")</f>
        <v/>
      </c>
      <c r="M42" s="706" t="s">
        <v>136</v>
      </c>
      <c r="N42" s="707"/>
      <c r="O42" s="708"/>
      <c r="P42" s="437" t="str">
        <f>IF('Datos Generales'!K25&lt;&gt;0,'Datos Generales'!K25*'Tabla 1-PCI'!C12*'Tabla 2.2-FE'!C12,"")</f>
        <v/>
      </c>
      <c r="R42" s="705"/>
      <c r="S42" s="705"/>
      <c r="T42" s="439"/>
      <c r="AF42" s="1"/>
      <c r="AG42" s="694"/>
      <c r="AH42" s="694"/>
      <c r="AI42" s="694"/>
      <c r="AJ42" s="694"/>
      <c r="AK42" s="694"/>
      <c r="AL42" s="694"/>
      <c r="AM42" s="694"/>
      <c r="AX42" s="20"/>
      <c r="AY42" s="1"/>
      <c r="AZ42" s="399"/>
      <c r="BA42" s="399"/>
      <c r="BB42" s="399"/>
      <c r="BC42" s="399"/>
      <c r="BD42" s="399"/>
      <c r="BE42" s="449"/>
    </row>
    <row r="43" spans="1:57" ht="12.6" customHeight="1" thickBot="1" x14ac:dyDescent="0.3">
      <c r="A43" s="159" t="s">
        <v>375</v>
      </c>
      <c r="B43" s="171" t="str">
        <f>IF(AJ24&lt;&gt;0,AJ24,"")</f>
        <v/>
      </c>
      <c r="C43" s="425" t="str">
        <f>IF(AJ24&lt;&gt;0,"MEDIDO","")</f>
        <v/>
      </c>
      <c r="D43" s="425" t="str">
        <f>IF(C43="","","OTH")</f>
        <v/>
      </c>
      <c r="E43" s="425" t="str">
        <f>IF(C43="","","-")</f>
        <v/>
      </c>
      <c r="F43" s="425" t="str">
        <f>IF(C43="","","-")</f>
        <v/>
      </c>
      <c r="G43" s="426" t="str">
        <f>IF(C43="MEDIDO","Ver informe mediciones periódicas","")</f>
        <v/>
      </c>
      <c r="I43" s="700" t="s">
        <v>79</v>
      </c>
      <c r="J43" s="701"/>
      <c r="K43" s="701"/>
      <c r="L43" s="437" t="str">
        <f>IF('Datos Generales'!D27&lt;&gt;0,'Datos Generales'!D27*'Tabla 1-PCI'!C6*'Tabla 2.2-FE'!C6,"")</f>
        <v/>
      </c>
      <c r="M43" s="700" t="s">
        <v>107</v>
      </c>
      <c r="N43" s="701"/>
      <c r="O43" s="701"/>
      <c r="P43" s="437" t="str">
        <f>IF('Datos Generales'!K27&lt;&gt;0,'Datos Generales'!K27*'Tabla 1-PCI'!C13*'Tabla 2.2-FE'!C13,"")</f>
        <v/>
      </c>
      <c r="AF43" s="1"/>
      <c r="AG43" s="694"/>
      <c r="AH43" s="694"/>
      <c r="AI43" s="694"/>
      <c r="AJ43" s="694"/>
      <c r="AK43" s="694"/>
      <c r="AL43" s="694"/>
      <c r="AM43" s="694"/>
      <c r="AX43" s="20"/>
      <c r="AY43" s="1"/>
      <c r="AZ43" s="1"/>
      <c r="BA43" s="1"/>
      <c r="BB43" s="1"/>
      <c r="BC43" s="1"/>
      <c r="BD43" s="1"/>
      <c r="BE43" s="385"/>
    </row>
    <row r="44" spans="1:57" ht="12.6" customHeight="1" thickBot="1" x14ac:dyDescent="0.3">
      <c r="A44" s="159" t="s">
        <v>376</v>
      </c>
      <c r="B44" s="171" t="str">
        <f>IF(AK24&lt;&gt;0,AK24,"")</f>
        <v/>
      </c>
      <c r="C44" s="425" t="str">
        <f>IF(AK24&lt;&gt;0,"MEDIDO","")</f>
        <v/>
      </c>
      <c r="D44" s="425" t="str">
        <f>IF(C44="","","OTH")</f>
        <v/>
      </c>
      <c r="E44" s="425" t="str">
        <f>IF(C44="","","-")</f>
        <v/>
      </c>
      <c r="F44" s="425" t="str">
        <f>IF(C44="","","-")</f>
        <v/>
      </c>
      <c r="G44" s="426" t="str">
        <f>IF(C44="MEDIDO","Ver informe mediciones periódicas","")</f>
        <v/>
      </c>
      <c r="I44" s="700" t="s">
        <v>102</v>
      </c>
      <c r="J44" s="700"/>
      <c r="K44" s="700"/>
      <c r="L44" s="437" t="str">
        <f>IF('Datos Generales'!D29&lt;&gt;0,'Datos Generales'!D29*'Tabla 1-PCI'!C7*'Tabla 2.2-FE'!C7,"")</f>
        <v/>
      </c>
      <c r="M44" s="700" t="s">
        <v>84</v>
      </c>
      <c r="N44" s="701"/>
      <c r="O44" s="701"/>
      <c r="P44" s="437" t="str">
        <f>IF('Datos Generales'!K29&lt;&gt;0,'Datos Generales'!K29*'Tabla 1-PCI'!C14*'Tabla 2.2-FE'!C14,"")</f>
        <v/>
      </c>
      <c r="AF44" s="1"/>
      <c r="AG44" s="694"/>
      <c r="AH44" s="694"/>
      <c r="AI44" s="694"/>
      <c r="AJ44" s="694"/>
      <c r="AK44" s="694"/>
      <c r="AL44" s="694"/>
      <c r="AM44" s="694"/>
      <c r="AX44" s="445" t="s">
        <v>391</v>
      </c>
      <c r="AY44" s="715" t="s">
        <v>397</v>
      </c>
      <c r="AZ44" s="715"/>
      <c r="BA44" s="715"/>
      <c r="BB44" s="715"/>
      <c r="BC44" s="715"/>
      <c r="BD44" s="715"/>
      <c r="BE44" s="716"/>
    </row>
    <row r="45" spans="1:57" ht="12.6" customHeight="1" thickBot="1" x14ac:dyDescent="0.3">
      <c r="A45" s="159" t="str">
        <f>AS3</f>
        <v>Sin selección</v>
      </c>
      <c r="B45" s="167" t="str">
        <f>IF(AS24&lt;&gt;0,AS24,"")</f>
        <v/>
      </c>
      <c r="C45" s="427" t="str">
        <f>IF(AS24&lt;&gt;0,"MEDIDO","")</f>
        <v/>
      </c>
      <c r="D45" s="427" t="str">
        <f>IF(C45="","","OTH")</f>
        <v/>
      </c>
      <c r="E45" s="427" t="str">
        <f>IF(C45="","","-")</f>
        <v/>
      </c>
      <c r="F45" s="427" t="str">
        <f>IF(C45="","","-")</f>
        <v/>
      </c>
      <c r="G45" s="428" t="str">
        <f>IF(C45="","","Ver informe mediciones periódicas")</f>
        <v/>
      </c>
      <c r="I45" s="700" t="s">
        <v>103</v>
      </c>
      <c r="J45" s="700"/>
      <c r="K45" s="700"/>
      <c r="L45" s="437" t="str">
        <f>IF('Datos Generales'!D31&lt;&gt;0,'Datos Generales'!D31*'Tabla 1-PCI'!C8*'Tabla 2.2-FE'!C8,"")</f>
        <v/>
      </c>
      <c r="M45" s="700" t="s">
        <v>85</v>
      </c>
      <c r="N45" s="701"/>
      <c r="O45" s="701"/>
      <c r="P45" s="437" t="str">
        <f>IF('Datos Generales'!K31&lt;&gt;0,'Datos Generales'!K31*'Tabla 1-PCI'!C15*'Tabla 2.2-FE'!C15,"")</f>
        <v/>
      </c>
      <c r="AF45" s="1"/>
      <c r="AG45" s="694"/>
      <c r="AH45" s="694"/>
      <c r="AI45" s="694"/>
      <c r="AJ45" s="694"/>
      <c r="AK45" s="694"/>
      <c r="AL45" s="694"/>
      <c r="AM45" s="694"/>
      <c r="AX45" s="20"/>
      <c r="AY45" s="715"/>
      <c r="AZ45" s="715"/>
      <c r="BA45" s="715"/>
      <c r="BB45" s="715"/>
      <c r="BC45" s="715"/>
      <c r="BD45" s="715"/>
      <c r="BE45" s="716"/>
    </row>
    <row r="46" spans="1:57" ht="12.6" customHeight="1" thickBot="1" x14ac:dyDescent="0.3">
      <c r="A46" s="156" t="str">
        <f>AT3</f>
        <v>Sin selección</v>
      </c>
      <c r="B46" s="168" t="str">
        <f>IF(AT24&lt;&gt;0,AT24,"")</f>
        <v/>
      </c>
      <c r="C46" s="429" t="str">
        <f>IF(AT24&lt;&gt;0,"MEDIDO","")</f>
        <v/>
      </c>
      <c r="D46" s="429" t="str">
        <f t="shared" ref="D46:D48" si="21">IF(C46="","","OTH")</f>
        <v/>
      </c>
      <c r="E46" s="429" t="str">
        <f t="shared" ref="E46:E48" si="22">IF(C46="","","-")</f>
        <v/>
      </c>
      <c r="F46" s="429" t="str">
        <f t="shared" ref="F46:F48" si="23">IF(C46="","","-")</f>
        <v/>
      </c>
      <c r="G46" s="430" t="str">
        <f>IF(C46="","","Ver informe mediciones periódicas")</f>
        <v/>
      </c>
      <c r="I46" s="700" t="s">
        <v>104</v>
      </c>
      <c r="J46" s="701"/>
      <c r="K46" s="701"/>
      <c r="L46" s="437" t="str">
        <f>IF('Datos Generales'!D33&lt;&gt;0,'Datos Generales'!D33*'Tabla 1-PCI'!C9*'Tabla 2.2-FE'!C9,"")</f>
        <v/>
      </c>
      <c r="M46" s="700" t="str">
        <f>IF('Datos Generales'!H33&lt;&gt;0,'Datos Generales'!H33,"")</f>
        <v/>
      </c>
      <c r="N46" s="701"/>
      <c r="O46" s="701"/>
      <c r="P46" s="437" t="str">
        <f>IF('Datos Generales'!H33&lt;&gt;0,'Datos Generales'!K33*'Datos Generales'!P33*'Datos Generales'!R33,"")</f>
        <v/>
      </c>
      <c r="AF46" s="1"/>
      <c r="AG46" s="694"/>
      <c r="AH46" s="694"/>
      <c r="AI46" s="694"/>
      <c r="AJ46" s="694"/>
      <c r="AK46" s="694"/>
      <c r="AL46" s="694"/>
      <c r="AM46" s="694"/>
      <c r="AX46" s="20"/>
      <c r="AY46" s="715"/>
      <c r="AZ46" s="715"/>
      <c r="BA46" s="715"/>
      <c r="BB46" s="715"/>
      <c r="BC46" s="715"/>
      <c r="BD46" s="715"/>
      <c r="BE46" s="716"/>
    </row>
    <row r="47" spans="1:57" ht="12.6" customHeight="1" thickBot="1" x14ac:dyDescent="0.3">
      <c r="A47" s="156" t="str">
        <f>AU3</f>
        <v>Sin selección</v>
      </c>
      <c r="B47" s="168" t="str">
        <f>IF(AU24&lt;&gt;0,AU24,"")</f>
        <v/>
      </c>
      <c r="C47" s="429" t="str">
        <f>IF(AU24&lt;&gt;0,"MEDIDO","")</f>
        <v/>
      </c>
      <c r="D47" s="429" t="str">
        <f t="shared" si="21"/>
        <v/>
      </c>
      <c r="E47" s="429" t="str">
        <f t="shared" si="22"/>
        <v/>
      </c>
      <c r="F47" s="429" t="str">
        <f t="shared" si="23"/>
        <v/>
      </c>
      <c r="G47" s="430" t="str">
        <f>IF(C47="","","Ver informe mediciones periódicas")</f>
        <v/>
      </c>
      <c r="I47" s="701" t="s">
        <v>105</v>
      </c>
      <c r="J47" s="701"/>
      <c r="K47" s="701"/>
      <c r="L47" s="437" t="str">
        <f>IF('Datos Generales'!D35&lt;&gt;0,'Datos Generales'!D35*'Tabla 1-PCI'!C10*'Tabla 2.2-FE'!C10,"")</f>
        <v/>
      </c>
      <c r="M47" s="700" t="str">
        <f>IF('Datos Generales'!H35&lt;&gt;0,'Datos Generales'!H35,"")</f>
        <v/>
      </c>
      <c r="N47" s="701"/>
      <c r="O47" s="701"/>
      <c r="P47" s="437" t="str">
        <f>IF('Datos Generales'!H35&lt;&gt;0,'Datos Generales'!K35*'Datos Generales'!P35*'Datos Generales'!R35,"")</f>
        <v/>
      </c>
      <c r="AF47" s="1"/>
      <c r="AG47" s="694"/>
      <c r="AH47" s="694"/>
      <c r="AI47" s="694"/>
      <c r="AJ47" s="694"/>
      <c r="AK47" s="694"/>
      <c r="AL47" s="694"/>
      <c r="AM47" s="694"/>
      <c r="AX47" s="20"/>
      <c r="AY47" s="715"/>
      <c r="AZ47" s="715"/>
      <c r="BA47" s="715"/>
      <c r="BB47" s="715"/>
      <c r="BC47" s="715"/>
      <c r="BD47" s="715"/>
      <c r="BE47" s="716"/>
    </row>
    <row r="48" spans="1:57" ht="15.75" thickBot="1" x14ac:dyDescent="0.3">
      <c r="A48" s="160" t="str">
        <f>AV3</f>
        <v>Sin selección</v>
      </c>
      <c r="B48" s="169" t="str">
        <f>IF(AV24&lt;&gt;0,AV24,"")</f>
        <v/>
      </c>
      <c r="C48" s="431" t="str">
        <f>IF(AV24&lt;&gt;0,"MEDIDO","")</f>
        <v/>
      </c>
      <c r="D48" s="431" t="str">
        <f t="shared" si="21"/>
        <v/>
      </c>
      <c r="E48" s="431" t="str">
        <f t="shared" si="22"/>
        <v/>
      </c>
      <c r="F48" s="431" t="str">
        <f t="shared" si="23"/>
        <v/>
      </c>
      <c r="G48" s="431" t="str">
        <f>IF(C48="","","Ver informe mediciones periódicas")</f>
        <v/>
      </c>
      <c r="I48" s="701" t="s">
        <v>91</v>
      </c>
      <c r="J48" s="701"/>
      <c r="K48" s="701"/>
      <c r="L48" s="437" t="str">
        <f>IF('Datos Generales'!D37&lt;&gt;0,'Datos Generales'!D37*'Tabla 1-PCI'!C11*'Tabla 2.2-FE'!C11,"")</f>
        <v/>
      </c>
      <c r="M48" s="700" t="str">
        <f>IF('Datos Generales'!H37&lt;&gt;0,'Datos Generales'!H37,"")</f>
        <v/>
      </c>
      <c r="N48" s="701"/>
      <c r="O48" s="701"/>
      <c r="P48" s="437" t="str">
        <f>IF('Datos Generales'!H37&lt;&gt;0,'Datos Generales'!K37*'Datos Generales'!P37*'Datos Generales'!R37,"")</f>
        <v/>
      </c>
      <c r="AF48" s="1"/>
      <c r="AG48" s="694"/>
      <c r="AH48" s="694"/>
      <c r="AI48" s="694"/>
      <c r="AJ48" s="694"/>
      <c r="AK48" s="694"/>
      <c r="AL48" s="694"/>
      <c r="AM48" s="694"/>
      <c r="AX48" s="20"/>
      <c r="AY48" s="715"/>
      <c r="AZ48" s="715"/>
      <c r="BA48" s="715"/>
      <c r="BB48" s="715"/>
      <c r="BC48" s="715"/>
      <c r="BD48" s="715"/>
      <c r="BE48" s="716"/>
    </row>
    <row r="49" spans="9:57" ht="15.75" thickTop="1" x14ac:dyDescent="0.25">
      <c r="AF49" s="691"/>
      <c r="AG49" s="691"/>
      <c r="AH49" s="691"/>
      <c r="AI49" s="691"/>
      <c r="AJ49" s="691"/>
      <c r="AK49" s="691"/>
      <c r="AL49" s="691"/>
      <c r="AM49" s="691"/>
      <c r="AX49" s="20"/>
      <c r="AY49" s="715"/>
      <c r="AZ49" s="715"/>
      <c r="BA49" s="715"/>
      <c r="BB49" s="715"/>
      <c r="BC49" s="715"/>
      <c r="BD49" s="715"/>
      <c r="BE49" s="716"/>
    </row>
    <row r="50" spans="9:57" ht="15.75" x14ac:dyDescent="0.25">
      <c r="I50" s="696" t="s">
        <v>141</v>
      </c>
      <c r="J50" s="696"/>
      <c r="K50" s="696"/>
      <c r="L50" s="696"/>
      <c r="AF50" s="691"/>
      <c r="AG50" s="691"/>
      <c r="AH50" s="691"/>
      <c r="AI50" s="691"/>
      <c r="AJ50" s="691"/>
      <c r="AK50" s="691"/>
      <c r="AL50" s="691"/>
      <c r="AM50" s="691"/>
      <c r="AX50" s="20"/>
      <c r="AY50" s="715"/>
      <c r="AZ50" s="715"/>
      <c r="BA50" s="715"/>
      <c r="BB50" s="715"/>
      <c r="BC50" s="715"/>
      <c r="BD50" s="715"/>
      <c r="BE50" s="716"/>
    </row>
    <row r="51" spans="9:57" x14ac:dyDescent="0.25">
      <c r="AF51" s="1"/>
      <c r="AG51" s="692"/>
      <c r="AH51" s="691"/>
      <c r="AI51" s="691"/>
      <c r="AJ51" s="691"/>
      <c r="AK51" s="691"/>
      <c r="AL51" s="691"/>
      <c r="AM51" s="691"/>
      <c r="AX51" s="20"/>
      <c r="AY51" s="715"/>
      <c r="AZ51" s="715"/>
      <c r="BA51" s="715"/>
      <c r="BB51" s="715"/>
      <c r="BC51" s="715"/>
      <c r="BD51" s="715"/>
      <c r="BE51" s="716"/>
    </row>
    <row r="52" spans="9:57" ht="15.75" thickBot="1" x14ac:dyDescent="0.3">
      <c r="I52" s="703" t="str">
        <f>IF('Datos Generales'!A43&lt;&gt;0,'Datos Generales'!A43,"")</f>
        <v/>
      </c>
      <c r="J52" s="704"/>
      <c r="K52" s="704"/>
      <c r="L52" s="438" t="str">
        <f>IF('Datos Generales'!A43&lt;&gt;0,'Datos Generales'!E43*'Datos Generales'!H43*'Datos Generales'!J43,"")</f>
        <v/>
      </c>
      <c r="AF52" s="399"/>
      <c r="AG52" s="691"/>
      <c r="AH52" s="691"/>
      <c r="AI52" s="691"/>
      <c r="AJ52" s="691"/>
      <c r="AK52" s="691"/>
      <c r="AL52" s="691"/>
      <c r="AM52" s="691"/>
      <c r="AX52" s="386"/>
      <c r="AY52" s="450"/>
      <c r="AZ52" s="450"/>
      <c r="BA52" s="450"/>
      <c r="BB52" s="450"/>
      <c r="BC52" s="450"/>
      <c r="BD52" s="450"/>
      <c r="BE52" s="451"/>
    </row>
    <row r="53" spans="9:57" ht="15.75" thickTop="1" x14ac:dyDescent="0.25">
      <c r="I53" s="703" t="str">
        <f>IF('Datos Generales'!A45&lt;&gt;0,'Datos Generales'!A45,"")</f>
        <v/>
      </c>
      <c r="J53" s="704"/>
      <c r="K53" s="704"/>
      <c r="L53" s="438" t="str">
        <f>IF('Datos Generales'!A45&lt;&gt;0,'Datos Generales'!E45*'Datos Generales'!H45*'Datos Generales'!J45,"")</f>
        <v/>
      </c>
      <c r="AF53" s="1"/>
      <c r="AG53" s="691"/>
      <c r="AH53" s="691"/>
      <c r="AI53" s="691"/>
      <c r="AJ53" s="691"/>
      <c r="AK53" s="691"/>
      <c r="AL53" s="691"/>
      <c r="AM53" s="691"/>
    </row>
    <row r="54" spans="9:57" x14ac:dyDescent="0.25">
      <c r="I54" s="703" t="str">
        <f>IF('Datos Generales'!A47&lt;&gt;0,'Datos Generales'!A47,"")</f>
        <v/>
      </c>
      <c r="J54" s="704"/>
      <c r="K54" s="704"/>
      <c r="L54" s="438" t="str">
        <f>IF('Datos Generales'!A47&lt;&gt;0,'Datos Generales'!E47*'Datos Generales'!H47*'Datos Generales'!J47,"")</f>
        <v/>
      </c>
      <c r="AF54" s="1"/>
      <c r="AG54" s="691"/>
      <c r="AH54" s="691"/>
      <c r="AI54" s="691"/>
      <c r="AJ54" s="691"/>
      <c r="AK54" s="691"/>
      <c r="AL54" s="691"/>
      <c r="AM54" s="691"/>
    </row>
    <row r="55" spans="9:57" x14ac:dyDescent="0.25">
      <c r="I55" s="703" t="str">
        <f>IF('Datos Generales'!A49&lt;&gt;0,'Datos Generales'!A49,"")</f>
        <v/>
      </c>
      <c r="J55" s="704"/>
      <c r="K55" s="704"/>
      <c r="L55" s="438" t="str">
        <f>IF('Datos Generales'!A49&lt;&gt;0,'Datos Generales'!E49*'Datos Generales'!H49*'Datos Generales'!J49,"")</f>
        <v/>
      </c>
      <c r="AF55" s="1"/>
      <c r="AG55" s="691"/>
      <c r="AH55" s="691"/>
      <c r="AI55" s="691"/>
      <c r="AJ55" s="691"/>
      <c r="AK55" s="691"/>
      <c r="AL55" s="691"/>
      <c r="AM55" s="691"/>
    </row>
    <row r="57" spans="9:57" ht="18.75" x14ac:dyDescent="0.25">
      <c r="I57" s="702" t="s">
        <v>144</v>
      </c>
      <c r="J57" s="696"/>
      <c r="K57" s="696"/>
      <c r="L57" s="696"/>
      <c r="M57" s="696"/>
      <c r="N57" s="696"/>
      <c r="O57" s="696"/>
      <c r="P57" s="696"/>
      <c r="Q57" s="696"/>
    </row>
    <row r="58" spans="9:57" ht="15.75" thickBot="1" x14ac:dyDescent="0.3"/>
    <row r="59" spans="9:57" ht="15.75" thickBot="1" x14ac:dyDescent="0.3">
      <c r="I59" s="47">
        <f>'Datos Generales'!C17*'Tabla 2.2-FE'!F5</f>
        <v>0</v>
      </c>
    </row>
    <row r="61" spans="9:57" ht="18.75" x14ac:dyDescent="0.25">
      <c r="I61" s="702" t="s">
        <v>145</v>
      </c>
      <c r="J61" s="696"/>
      <c r="K61" s="696"/>
      <c r="L61" s="696"/>
      <c r="M61" s="696"/>
      <c r="N61" s="696"/>
      <c r="O61" s="696"/>
      <c r="P61" s="696"/>
      <c r="Q61" s="696"/>
    </row>
    <row r="62" spans="9:57" ht="15.75" thickBot="1" x14ac:dyDescent="0.3"/>
    <row r="63" spans="9:57" ht="15.75" thickBot="1" x14ac:dyDescent="0.3">
      <c r="I63" s="47">
        <f>SUM(L42:L48)+SUM(P42:P48)+SUM(L52:L55)+I59</f>
        <v>0</v>
      </c>
    </row>
  </sheetData>
  <sheetProtection password="F746" sheet="1" objects="1" scenarios="1"/>
  <mergeCells count="39">
    <mergeCell ref="AY44:BE51"/>
    <mergeCell ref="AY6:BE10"/>
    <mergeCell ref="AY12:BE16"/>
    <mergeCell ref="AZ18:BE23"/>
    <mergeCell ref="AZ25:BE28"/>
    <mergeCell ref="AZ30:BE36"/>
    <mergeCell ref="AZ37:BE41"/>
    <mergeCell ref="R42:S42"/>
    <mergeCell ref="I2:U2"/>
    <mergeCell ref="I42:K42"/>
    <mergeCell ref="M42:O42"/>
    <mergeCell ref="I40:L40"/>
    <mergeCell ref="I27:AV27"/>
    <mergeCell ref="I61:Q61"/>
    <mergeCell ref="I52:K52"/>
    <mergeCell ref="I53:K53"/>
    <mergeCell ref="I54:K54"/>
    <mergeCell ref="I55:K55"/>
    <mergeCell ref="I57:Q57"/>
    <mergeCell ref="I50:L50"/>
    <mergeCell ref="I38:Q38"/>
    <mergeCell ref="M47:O47"/>
    <mergeCell ref="M48:O48"/>
    <mergeCell ref="I29:P29"/>
    <mergeCell ref="I47:K47"/>
    <mergeCell ref="I48:K48"/>
    <mergeCell ref="M43:O43"/>
    <mergeCell ref="M44:O44"/>
    <mergeCell ref="M45:O45"/>
    <mergeCell ref="M46:O46"/>
    <mergeCell ref="I43:K43"/>
    <mergeCell ref="I44:K44"/>
    <mergeCell ref="I45:K45"/>
    <mergeCell ref="I46:K46"/>
    <mergeCell ref="AF49:AM50"/>
    <mergeCell ref="AG51:AM55"/>
    <mergeCell ref="AF29:AL31"/>
    <mergeCell ref="AF32:AL34"/>
    <mergeCell ref="AG35:AM48"/>
  </mergeCells>
  <pageMargins left="0.70866141732283472" right="0.70866141732283472" top="0.74803149606299213" bottom="0.74803149606299213" header="0.31496062992125984" footer="0.31496062992125984"/>
  <pageSetup paperSize="9" scale="81" orientation="landscape" r:id="rId1"/>
  <ignoredErrors>
    <ignoredError sqref="D40:F40 D41:F41 G4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Datos Generales</vt:lpstr>
      <vt:lpstr>Mediciones periodicas</vt:lpstr>
      <vt:lpstr>Mediciones en continuo</vt:lpstr>
      <vt:lpstr>Tabla 1-PCI</vt:lpstr>
      <vt:lpstr>Tabla 2.1-FE</vt:lpstr>
      <vt:lpstr>Tabla 2.2-FE</vt:lpstr>
      <vt:lpstr>NOTIFICACIÓN</vt:lpstr>
      <vt:lpstr>NOTIFICACIÓN!Área_de_impresión</vt:lpstr>
      <vt:lpstr>COMBUSTIBLES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2023-01-18T12:56:40Z</dcterms:created>
  <dcterms:modified xsi:type="dcterms:W3CDTF">2023-01-19T13:08:41Z</dcterms:modified>
</cp:coreProperties>
</file>